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59a8017279c38552/Documents/Claude/Projects/CalcGuru Website Project/Tax Audit ^0 MSME Toolkit/"/>
    </mc:Choice>
  </mc:AlternateContent>
  <xr:revisionPtr revIDLastSave="2" documentId="11_206AEFB92D6C81CD95B58D8558724903AEADB22B" xr6:coauthVersionLast="47" xr6:coauthVersionMax="47" xr10:uidLastSave="{19D08115-33F2-4F79-9FBA-64DE7C29F511}"/>
  <bookViews>
    <workbookView xWindow="-98" yWindow="-98" windowWidth="21795" windowHeight="12975" firstSheet="2" activeTab="4" xr2:uid="{00000000-000D-0000-FFFF-FFFF00000000}"/>
  </bookViews>
  <sheets>
    <sheet name="Dashboard" sheetId="1" r:id="rId1"/>
    <sheet name="Applicability" sheetId="2" r:id="rId2"/>
    <sheet name="Master Checklist" sheetId="3" r:id="rId3"/>
    <sheet name="Annexures" sheetId="4" r:id="rId4"/>
    <sheet name="PBC - Documents Request" sheetId="5" r:id="rId5"/>
    <sheet name="Review Traps" sheetId="6" r:id="rId6"/>
    <sheet name="Law + Version Log" sheetId="7" r:id="rId7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2" i="4" l="1"/>
  <c r="B72" i="4"/>
  <c r="C71" i="4"/>
  <c r="B71" i="4"/>
  <c r="C70" i="4"/>
  <c r="B70" i="4"/>
  <c r="C69" i="4"/>
  <c r="B69" i="4"/>
  <c r="G59" i="4"/>
  <c r="G58" i="4"/>
  <c r="G57" i="4"/>
  <c r="G56" i="4"/>
  <c r="G55" i="4"/>
  <c r="G54" i="4"/>
  <c r="G53" i="4"/>
  <c r="G52" i="4"/>
  <c r="B48" i="4"/>
  <c r="E28" i="4"/>
  <c r="E27" i="4"/>
  <c r="E26" i="4"/>
  <c r="E25" i="4"/>
  <c r="E24" i="4"/>
  <c r="E23" i="4"/>
  <c r="E22" i="4"/>
  <c r="E21" i="4"/>
  <c r="E20" i="4"/>
  <c r="E19" i="4"/>
  <c r="E18" i="4"/>
  <c r="E17" i="4"/>
  <c r="F12" i="4"/>
  <c r="F11" i="4"/>
  <c r="F10" i="4"/>
  <c r="F9" i="4"/>
  <c r="F8" i="4"/>
  <c r="F7" i="4"/>
  <c r="D10" i="2"/>
  <c r="D9" i="2"/>
  <c r="D8" i="2"/>
  <c r="D7" i="2"/>
  <c r="D6" i="2"/>
  <c r="E12" i="1"/>
  <c r="E10" i="1"/>
  <c r="E9" i="1"/>
  <c r="E8" i="1"/>
  <c r="E7" i="1"/>
  <c r="E11" i="1" s="1"/>
  <c r="E6" i="1"/>
</calcChain>
</file>

<file path=xl/sharedStrings.xml><?xml version="1.0" encoding="utf-8"?>
<sst xmlns="http://schemas.openxmlformats.org/spreadsheetml/2006/main" count="589" uniqueCount="435">
  <si>
    <t>CalcGuru</t>
  </si>
  <si>
    <t>Form 3CD Clause-wise Tax Audit Checklist - AY 2026-27 (FY 2025-26) - Dashboard</t>
  </si>
  <si>
    <t>Fill the yellow cells. Progress computes automatically from the Master Checklist.</t>
  </si>
  <si>
    <t>Engagement details</t>
  </si>
  <si>
    <t>Progress (auto)</t>
  </si>
  <si>
    <t>Client name</t>
  </si>
  <si>
    <t>Total checklist items</t>
  </si>
  <si>
    <t>PAN</t>
  </si>
  <si>
    <t>Marked applicable</t>
  </si>
  <si>
    <t>Status / constitution</t>
  </si>
  <si>
    <t>Done</t>
  </si>
  <si>
    <t>Assessment year</t>
  </si>
  <si>
    <t>AY 2026-27</t>
  </si>
  <si>
    <t>In progress</t>
  </si>
  <si>
    <t>Relevant clause of 44AB</t>
  </si>
  <si>
    <t>Pending review</t>
  </si>
  <si>
    <t>Form (3CA or 3CB)</t>
  </si>
  <si>
    <t>% complete (of applicable)</t>
  </si>
  <si>
    <t>Engagement partner</t>
  </si>
  <si>
    <t>High-risk items open</t>
  </si>
  <si>
    <t>Prepared by (article/assistant)</t>
  </si>
  <si>
    <t>UDIN (fill after signing)</t>
  </si>
  <si>
    <t>Date of audit report</t>
  </si>
  <si>
    <t>Key dates: audit report 30-Sep-2026 | ITR 31-Oct-2026 | TP cases 31-Oct / 30-Nov-2026. UDIN to be updated on the portal within 60 days of upload.</t>
  </si>
  <si>
    <t>Prepared on Form 3CD as amended by Notification 23/2025 (w.e.f. 1-4-2025). Redrafted plain-English guidance - refer the Guidance Note on Tax Audit (Revised 2025) para-wise for authoritative text. Not professional advice.</t>
  </si>
  <si>
    <t>Form 3CD Clause-wise Tax Audit Checklist - AY 2026-27 (FY 2025-26) - Applicability</t>
  </si>
  <si>
    <t>Quick 44AB grid - or use the full checker at calcguru.in/tax-audit-applicability-calculator/</t>
  </si>
  <si>
    <t>Test</t>
  </si>
  <si>
    <t>Your figure (yellow)</t>
  </si>
  <si>
    <t>Threshold</t>
  </si>
  <si>
    <t>Verdict (auto)</t>
  </si>
  <si>
    <t>Business turnover (incl F and O, excl 44AE)</t>
  </si>
  <si>
    <t>Rs 1 cr / Rs 10 cr (both cash ratios &lt;=5%)</t>
  </si>
  <si>
    <t>Cash receipts %</t>
  </si>
  <si>
    <t>&lt;=5% for the Rs 10 cr limit</t>
  </si>
  <si>
    <t>Cash payments %</t>
  </si>
  <si>
    <t>Professional gross receipts</t>
  </si>
  <si>
    <t>Rs 50 lakh (75 lakh w/ 44ADA + 95% digital)</t>
  </si>
  <si>
    <t>Exited 44AD within 5 years? (Y/N)</t>
  </si>
  <si>
    <t>44AD(4) lock</t>
  </si>
  <si>
    <t>Engagement acceptance reminders</t>
  </si>
  <si>
    <t>[  ] Appointment letter + management acceptance on record</t>
  </si>
  <si>
    <t>[  ] NOC / professional courtesy communication to previous auditor (where applicable)</t>
  </si>
  <si>
    <t>[  ] 60-tax-audit ceiling per partner (excl 44AB(c)/(d)/(e) and revised reports) - update the firm register</t>
  </si>
  <si>
    <t>[  ] Independence / fee dependence check</t>
  </si>
  <si>
    <t>[  ] Management representation letter drafted (finalise before signing)</t>
  </si>
  <si>
    <t>[  ] Form 3CA where accounts audited under any other law; else Form 3CB</t>
  </si>
  <si>
    <t>Form 3CD Clause-wise Tax Audit Checklist - AY 2026-27 (FY 2025-26) - Master Checklist (clauses 1-44)</t>
  </si>
  <si>
    <t>Mark Applicable Y/N, assign, remark, review. Orange clause numbers = changed from 1-4-2025.</t>
  </si>
  <si>
    <t>Clause</t>
  </si>
  <si>
    <t>Requirement (plain English - redrafted)</t>
  </si>
  <si>
    <t>Documents to verify</t>
  </si>
  <si>
    <t>Applicable?</t>
  </si>
  <si>
    <t>e-filing utility note</t>
  </si>
  <si>
    <t>Workpaper ref</t>
  </si>
  <si>
    <t>Prepared by</t>
  </si>
  <si>
    <t>Assistant remarks</t>
  </si>
  <si>
    <t>Reviewed by</t>
  </si>
  <si>
    <t>Status</t>
  </si>
  <si>
    <t>Risk</t>
  </si>
  <si>
    <t>1</t>
  </si>
  <si>
    <t>Legal name of the assessee exactly as per PAN.</t>
  </si>
  <si>
    <t>PAN card / e-filing profile</t>
  </si>
  <si>
    <t>Name</t>
  </si>
  <si>
    <t>Pending</t>
  </si>
  <si>
    <t>L</t>
  </si>
  <si>
    <t>2</t>
  </si>
  <si>
    <t>Address as communicated to the Department.</t>
  </si>
  <si>
    <t>Latest ITR / PAN address, GST RC</t>
  </si>
  <si>
    <t>Address</t>
  </si>
  <si>
    <t>3</t>
  </si>
  <si>
    <t>PAN, and Aadhaar where allotted (individuals).</t>
  </si>
  <si>
    <t>PAN, Aadhaar</t>
  </si>
  <si>
    <t>PAN / Aadhaar</t>
  </si>
  <si>
    <t>4</t>
  </si>
  <si>
    <t>Whether liable to GST/customs/excise etc - list every registration number (all GSTINs, state-wise).</t>
  </si>
  <si>
    <t>GST RCs, IEC, other registrations</t>
  </si>
  <si>
    <t>Indirect tax registrations</t>
  </si>
  <si>
    <t>M</t>
  </si>
  <si>
    <t>5</t>
  </si>
  <si>
    <t>Status of the assessee (individual/HUF/firm/company etc).</t>
  </si>
  <si>
    <t>Constitution documents</t>
  </si>
  <si>
    <t>6</t>
  </si>
  <si>
    <t>1 April 2025 to 31 March 2026 (or shorter where applicable).</t>
  </si>
  <si>
    <t>-</t>
  </si>
  <si>
    <t>Previous year</t>
  </si>
  <si>
    <t>7</t>
  </si>
  <si>
    <t>2026-27.</t>
  </si>
  <si>
    <t>8</t>
  </si>
  <si>
    <t>Tick the exact limb under which the audit is conducted - (a) to (e). Cross-check with the applicability working.</t>
  </si>
  <si>
    <t>Applicability working (tab 2)</t>
  </si>
  <si>
    <t>Clause of 44AB</t>
  </si>
  <si>
    <t>8a</t>
  </si>
  <si>
    <t>Whether the assessee has opted for 115BA / 115BAA / 115BAB / 115BAC / 115BAD - keep Form 10-IC/10-IE acknowledgements.</t>
  </si>
  <si>
    <t>Regime option forms + acknowledgements</t>
  </si>
  <si>
    <t>New-regime options</t>
  </si>
  <si>
    <t>9(a)</t>
  </si>
  <si>
    <t>For firms/AOPs: names of partners or members and profit-sharing ratios.</t>
  </si>
  <si>
    <t>Deed, ROF records</t>
  </si>
  <si>
    <t>Partners / members</t>
  </si>
  <si>
    <t>9(b)</t>
  </si>
  <si>
    <t>Any change in partners/members or their ratios since the last date of the preceding year.</t>
  </si>
  <si>
    <t>Amended deed, retirement/admission deeds</t>
  </si>
  <si>
    <t>Changes in PSR</t>
  </si>
  <si>
    <t>10(a)</t>
  </si>
  <si>
    <t>Sector and sub-sector code for every business/profession carried on.</t>
  </si>
  <si>
    <t>Utility code list</t>
  </si>
  <si>
    <t>Nature of business</t>
  </si>
  <si>
    <t>10(b)</t>
  </si>
  <si>
    <t>Any addition/discontinuation of a business line during the year.</t>
  </si>
  <si>
    <t>Board minutes, GST amendments</t>
  </si>
  <si>
    <t>Change in nature</t>
  </si>
  <si>
    <t>11(a)</t>
  </si>
  <si>
    <t>Whether books are prescribed u/s 44AA - list them.</t>
  </si>
  <si>
    <t>Books prescribed</t>
  </si>
  <si>
    <t>11(b)</t>
  </si>
  <si>
    <t>Books actually maintained + ADDRESS where kept (incl cloud/server location note).</t>
  </si>
  <si>
    <t>Books list, server/cloud detail</t>
  </si>
  <si>
    <t>Books maintained</t>
  </si>
  <si>
    <t>11(c)</t>
  </si>
  <si>
    <t>Books actually examined by the auditor.</t>
  </si>
  <si>
    <t>Books examined</t>
  </si>
  <si>
    <t>12</t>
  </si>
  <si>
    <t>Whether P&amp;L includes profits assessable on presumptive basis (44AD/44ADA/44AE/44B/44BB/44BBA/44BBB/44BBC/Ch XII-G/First Schedule) - report section and amount.</t>
  </si>
  <si>
    <t>Computation, segment P&amp;L</t>
  </si>
  <si>
    <t>Presumptive income</t>
  </si>
  <si>
    <t>13(a)-(c)</t>
  </si>
  <si>
    <t>Method employed, any change from the preceding year, and effect on profit.</t>
  </si>
  <si>
    <t>Accounting policy note</t>
  </si>
  <si>
    <t>Method of accounting</t>
  </si>
  <si>
    <t>13(d)-(f)</t>
  </si>
  <si>
    <t>Deviations from ICDS, profit adjustment ICDS-wise, and the required ICDS DISCLOSURES (commonly missed - fill the disclosure text, not just Nil).</t>
  </si>
  <si>
    <t>ICDS working, disclosure drafts</t>
  </si>
  <si>
    <t>ICDS adjustments</t>
  </si>
  <si>
    <t>H</t>
  </si>
  <si>
    <t>14</t>
  </si>
  <si>
    <t>Method of valuation of closing stock; deviation from s.145A (inclusive method) and its profit effect.</t>
  </si>
  <si>
    <t>Stock summary, valuation working</t>
  </si>
  <si>
    <t>Stock valuation</t>
  </si>
  <si>
    <t>15</t>
  </si>
  <si>
    <t>Particulars of any capital asset converted into stock-in-trade (date, cost, FMV).</t>
  </si>
  <si>
    <t>Conversion resolution, valuation</t>
  </si>
  <si>
    <t>Capital asset to stock</t>
  </si>
  <si>
    <t>16</t>
  </si>
  <si>
    <t>s.28 items, refunds/duty credits admitted as due, escalation claims, any other income, capital receipts - not credited to P&amp;L.</t>
  </si>
  <si>
    <t>Refund orders, claim files, bank scan</t>
  </si>
  <si>
    <t>Items not credited to P&amp;L</t>
  </si>
  <si>
    <t>17</t>
  </si>
  <si>
    <t>Transfers of land/building below stamp-duty value - 43CA/50C details with both values.</t>
  </si>
  <si>
    <t>Sale deeds, SDV certificates</t>
  </si>
  <si>
    <t>Land/building below stamp value</t>
  </si>
  <si>
    <t>18</t>
  </si>
  <si>
    <t>Block-wise depreciation: WDV, additions/deletions with dates and put-to-use, adjustments (incl exchange/subsidy), allowable depreciation.</t>
  </si>
  <si>
    <t>FAR, invoices, put-to-use evidence</t>
  </si>
  <si>
    <t>Depreciation</t>
  </si>
  <si>
    <t>19</t>
  </si>
  <si>
    <t>Deductions u/s 33AB/33ABA/35(1)/35(2AA)/35(2AB)/35ABA/35ABB/35AD/35CCA/35CCC/35CCD/35D/35DD/35DDA/35E - as debited vs admissible. (32AC/32AD/35AC/35CCB rows stand omitted from 1-4-2025.)</t>
  </si>
  <si>
    <t>Approvals, certificates, computations</t>
  </si>
  <si>
    <t>Amounts admissible</t>
  </si>
  <si>
    <t>20(a)</t>
  </si>
  <si>
    <t>Sums paid to employees as bonus/commission which would otherwise be dividend/profit share - 36(1)(ii).</t>
  </si>
  <si>
    <t>Payroll, board minutes</t>
  </si>
  <si>
    <t>Bonus / commission</t>
  </si>
  <si>
    <t>20(b)</t>
  </si>
  <si>
    <t>PF/ESI employee-share: amount, DUE DATE under the respective law and ACTUAL deposit date - month-wise (late = income u/s 2(24)(x); Checkmate SC).</t>
  </si>
  <si>
    <t>Challans, ECR, annexure B</t>
  </si>
  <si>
    <t>Employee contributions</t>
  </si>
  <si>
    <t>21(a)</t>
  </si>
  <si>
    <t>Capital, personal, advertisement (political), club fees, penalty/fine for law violation, offence expenditure, and the NEW row - expenditure to settle proceedings for contravention under notified laws (from 1-4-2025).</t>
  </si>
  <si>
    <t>Ledger scrutiny notes</t>
  </si>
  <si>
    <t>Inadmissible debits</t>
  </si>
  <si>
    <t>21(b)</t>
  </si>
  <si>
    <t>Interest/royalty/fees/salary etc inadmissible u/s 40(a) for TDS default - link with clause 34 recon.</t>
  </si>
  <si>
    <t>TDS recon (annexure)</t>
  </si>
  <si>
    <t>40(a) defaults</t>
  </si>
  <si>
    <t>21(c)-(e)</t>
  </si>
  <si>
    <t>40(b) excess partner remuneration/interest; 40A(3)/(3A) cash payments above Rs 10,000 (35,000 transporters); 40A(7) gratuity provision.</t>
  </si>
  <si>
    <t>Deed, cash book scan</t>
  </si>
  <si>
    <t>Partner payments / cash</t>
  </si>
  <si>
    <t>21(f)-(i)</t>
  </si>
  <si>
    <t>40A(9) fund contributions, contingent liabilities debited, 14A disallowance (with working), 36(1)(iii) proviso interest for capital WIP.</t>
  </si>
  <si>
    <t>14A working, loan utilisation</t>
  </si>
  <si>
    <t>Other inadmissibles</t>
  </si>
  <si>
    <t>22</t>
  </si>
  <si>
    <t>THREE parts: (i) interest inadmissible u/s 23 MSMED; (ii) TOTAL amount required to be paid u/s 15 during the year to micro/small suppliers; (iii) split - paid within the 15/45-day limit vs beyond (the 43B(h) disallowance bucket). Use the MSME annexure.</t>
  </si>
  <si>
    <t>Udyam certificates, supplier ageing (annexure / MSME Excel)</t>
  </si>
  <si>
    <t>MSME payments (SUBSTITUTED)</t>
  </si>
  <si>
    <t>23</t>
  </si>
  <si>
    <t>Payments to specified/related persons - name, PAN, relation, nature, amount.</t>
  </si>
  <si>
    <t>Related-party schedule</t>
  </si>
  <si>
    <t>40A(2)(b) payments</t>
  </si>
  <si>
    <t>24</t>
  </si>
  <si>
    <t>Deemed profits u/s 32AC/32AD/33AB/33ABA/33AC (withdrawals/violations).</t>
  </si>
  <si>
    <t>Scheme records</t>
  </si>
  <si>
    <t>Deemed profits</t>
  </si>
  <si>
    <t>25</t>
  </si>
  <si>
    <t>Remission/cessation of trading liability, recovery of allowed deductions - with computation.</t>
  </si>
  <si>
    <t>Creditor write-back ledger</t>
  </si>
  <si>
    <t>s.41 items</t>
  </si>
  <si>
    <t>26</t>
  </si>
  <si>
    <t>Statutory dues analysis: pre-existing liability paid/unpaid + current-year liability paid by 139(1) date vs not - GST, PF employer, bonus, interest to banks/FIs, leave salary etc. (43B(h) is NOT here - it sits in clause 22.)</t>
  </si>
  <si>
    <t>Challans, returns, annexure A</t>
  </si>
  <si>
    <t>43B (a)-(g)</t>
  </si>
  <si>
    <t>27</t>
  </si>
  <si>
    <t>ITC availed/utilised and treatment in accounts; prior-period income/expenditure credited/debited.</t>
  </si>
  <si>
    <t>GST returns, prior-period ledger</t>
  </si>
  <si>
    <t>CENVAT / ITC + prior period</t>
  </si>
  <si>
    <t>28-29</t>
  </si>
  <si>
    <t>Clauses 28 and 29 (56(2)(viia)/(viib)) stand OMITTED w.e.f. 1-4-2025 - the utility no longer asks for them.</t>
  </si>
  <si>
    <t>Omitted</t>
  </si>
  <si>
    <t>29A</t>
  </si>
  <si>
    <t>Advance received on capital-asset negotiation and forfeited - 56(2)(ix).</t>
  </si>
  <si>
    <t>Agreements, forfeiture letters</t>
  </si>
  <si>
    <t>Forfeited advances</t>
  </si>
  <si>
    <t>29B</t>
  </si>
  <si>
    <t>Money/property received without or for inadequate consideration - 56(2)(x).</t>
  </si>
  <si>
    <t>Valuation reports</t>
  </si>
  <si>
    <t>Gifts / inadequate consideration</t>
  </si>
  <si>
    <t>30</t>
  </si>
  <si>
    <t>Amounts borrowed/repaid on hundi otherwise than by account-payee cheque.</t>
  </si>
  <si>
    <t>Hundi 69D</t>
  </si>
  <si>
    <t>30A</t>
  </si>
  <si>
    <t>Primary TP adjustment triggering secondary adjustment - excess money, imputed interest.</t>
  </si>
  <si>
    <t>TP order/return</t>
  </si>
  <si>
    <t>Secondary adjustment 92CE</t>
  </si>
  <si>
    <t>30B</t>
  </si>
  <si>
    <t>EBITDA-based interest limitation for borrowings from non-resident AEs above Rs 1 crore.</t>
  </si>
  <si>
    <t>Loan agreements, EBITDA working</t>
  </si>
  <si>
    <t>94B interest limitation</t>
  </si>
  <si>
    <t>30C</t>
  </si>
  <si>
    <t>Impermissible avoidance arrangements - report where applicable (rarely invoked; document the management representation).</t>
  </si>
  <si>
    <t>MRL</t>
  </si>
  <si>
    <t>GAAR</t>
  </si>
  <si>
    <t>31</t>
  </si>
  <si>
    <t>Loans/deposits/specified sums taken or repaid above limits - now with NATURE-OF-AMOUNT CODES A to L from the dropdown (cash, non-account-payee cheque, asset transfer, journal entry, other). Journal-entry settlements are reportable - the classic trap.</t>
  </si>
  <si>
    <t>Loan register (annexure), confirmations</t>
  </si>
  <si>
    <t>269SS/269ST/269T (AMENDED)</t>
  </si>
  <si>
    <t>32</t>
  </si>
  <si>
    <t>Brought-forward loss/depreciation table with return-filing dates; s.79 shareholding-change check for companies; speculation loss 73/73A; deemed speculation Explanation to 73.</t>
  </si>
  <si>
    <t>Loss schedule, shareholding registers</t>
  </si>
  <si>
    <t>Losses / 79 / speculation</t>
  </si>
  <si>
    <t>33</t>
  </si>
  <si>
    <t>Section-wise deductions claimed with quantum - verify certificates (80-IA/80G/80JJAA etc need forms).</t>
  </si>
  <si>
    <t>Deduction certificates, Form 10CCB etc</t>
  </si>
  <si>
    <t>Chapter VI-A / 10AA</t>
  </si>
  <si>
    <t>34(a)</t>
  </si>
  <si>
    <t>Full table: section, nature, total payment, amount liable, TDS made, deposited - reconcile with books and returns (annexure).</t>
  </si>
  <si>
    <t>26Q/24Q/27EQ, challans, TDS recon</t>
  </si>
  <si>
    <t>TDS/TCS compliance</t>
  </si>
  <si>
    <t>34(b)</t>
  </si>
  <si>
    <t>Whether all TDS/TCS statements filed in time; if not, list - AND whether they contain all reportable transactions.</t>
  </si>
  <si>
    <t>Filing acknowledgements</t>
  </si>
  <si>
    <t>Statements filed</t>
  </si>
  <si>
    <t>34(c)</t>
  </si>
  <si>
    <t>Interest liability for late deduction/deposit - amount and payment status.</t>
  </si>
  <si>
    <t>Interest computations, challans</t>
  </si>
  <si>
    <t>201(1A)/206C(7) interest</t>
  </si>
  <si>
    <t>35</t>
  </si>
  <si>
    <t>Trading: opening/purchases/sales/closing. Manufacturing: raw material + finished goods with yield/shortage.</t>
  </si>
  <si>
    <t>Stock records</t>
  </si>
  <si>
    <t>Quantitative details</t>
  </si>
  <si>
    <t>36A</t>
  </si>
  <si>
    <t>Loans/advances from closely-held companies to substantial shareholders - amount and date received.</t>
  </si>
  <si>
    <t>Shareholding + loan ledgers</t>
  </si>
  <si>
    <t>Deemed dividend 2(22)(e)</t>
  </si>
  <si>
    <t>36B</t>
  </si>
  <si>
    <t>Amount received on buyback of shares u/s 2(22)(f) (buybacks on/after 1-10-2024) - amount received AND cost of acquisition of those shares.</t>
  </si>
  <si>
    <t>Buyback documents, contract notes, demat statement</t>
  </si>
  <si>
    <t>Buyback proceeds (NEW)</t>
  </si>
  <si>
    <t>37</t>
  </si>
  <si>
    <t>Whether cost audit was carried out - attach observations on disqualification/disagreement only.</t>
  </si>
  <si>
    <t>Cost audit report</t>
  </si>
  <si>
    <t>Cost audit</t>
  </si>
  <si>
    <t>38</t>
  </si>
  <si>
    <t>Central excise audit, if any - same reporting pattern.</t>
  </si>
  <si>
    <t>Audit report</t>
  </si>
  <si>
    <t>Excise audit</t>
  </si>
  <si>
    <t>39</t>
  </si>
  <si>
    <t>Special audit on valuation of taxable services, if directed.</t>
  </si>
  <si>
    <t>Service tax 72A audit</t>
  </si>
  <si>
    <t>40</t>
  </si>
  <si>
    <t>Turnover, GP/turnover, NP/turnover, stock-in-trade/turnover, material consumed/finished goods - CURRENT + PRECEDING year (auto-computes in the annexure).</t>
  </si>
  <si>
    <t>Annexure (auto)</t>
  </si>
  <si>
    <t>Ratios</t>
  </si>
  <si>
    <t>41</t>
  </si>
  <si>
    <t>Demands raised or refunds issued during the year under any other tax law with proceeding details.</t>
  </si>
  <si>
    <t>Orders, portal downloads</t>
  </si>
  <si>
    <t>Other-law demands / refunds</t>
  </si>
  <si>
    <t>42</t>
  </si>
  <si>
    <t>Whether required to furnish - furnished-in-time details with unreported-transaction note.</t>
  </si>
  <si>
    <t>SFT acknowledgements</t>
  </si>
  <si>
    <t>Form 61 / 61A / 61B</t>
  </si>
  <si>
    <t>43</t>
  </si>
  <si>
    <t>Whether parent/alternate reporting entity - report furnishing details.</t>
  </si>
  <si>
    <t>CbCR filings</t>
  </si>
  <si>
    <t>CbCR 286</t>
  </si>
  <si>
    <t>44</t>
  </si>
  <si>
    <t>Total expenditure split: GST-registered suppliers (exempt-supply / composition / other registered) vs unregistered - document the test-check basis in remarks; keep working papers.</t>
  </si>
  <si>
    <t>Expense GST analysis (test-check memo)</t>
  </si>
  <si>
    <t>GST expense break-up</t>
  </si>
  <si>
    <t>Form 3CD Clause-wise Tax Audit Checklist - AY 2026-27 (FY 2025-26) - Working Annexures</t>
  </si>
  <si>
    <t>Fill yellow cells; verdict columns compute automatically.</t>
  </si>
  <si>
    <t>A. Clause 26 - section 43B(a)-(g) dues (43B(h) MSME goes in block D)</t>
  </si>
  <si>
    <t>Nature of due</t>
  </si>
  <si>
    <t>Amount</t>
  </si>
  <si>
    <t>Due for FY</t>
  </si>
  <si>
    <t>Paid on (date)</t>
  </si>
  <si>
    <t>ITR due date</t>
  </si>
  <si>
    <t>2026-10-31</t>
  </si>
  <si>
    <t>B. Clause 20(b) - employee PF/ESI month-wise (statutory due date vs deposit)</t>
  </si>
  <si>
    <t>Month</t>
  </si>
  <si>
    <t>Employee share amount</t>
  </si>
  <si>
    <t>Statutory due date</t>
  </si>
  <si>
    <t>Deposited on</t>
  </si>
  <si>
    <t>Apr-25</t>
  </si>
  <si>
    <t>May-25</t>
  </si>
  <si>
    <t>Jun-25</t>
  </si>
  <si>
    <t>Jul-25</t>
  </si>
  <si>
    <t>Aug-25</t>
  </si>
  <si>
    <t>Sep-25</t>
  </si>
  <si>
    <t>Oct-25</t>
  </si>
  <si>
    <t>Nov-25</t>
  </si>
  <si>
    <t>Dec-25</t>
  </si>
  <si>
    <t>Jan-26</t>
  </si>
  <si>
    <t>Feb-26</t>
  </si>
  <si>
    <t>Mar-26</t>
  </si>
  <si>
    <t>C. Clause 31 - loans/deposits/specified sums (269SS/269T) with nature codes A-L</t>
  </si>
  <si>
    <t>Party name</t>
  </si>
  <si>
    <t>Taken or repaid</t>
  </si>
  <si>
    <t>Mode code (A-L)</t>
  </si>
  <si>
    <t>Squared up? (Y/N)</t>
  </si>
  <si>
    <t>Max balance</t>
  </si>
  <si>
    <t>Codes: A cash receipt, B cash payment, C non-a/c-payee cheque receipt, D non-a/c-payee cheque payment, E asset transfer, F liability conversion, G journal entry (Dr), H journal entry (Cr), I-L other modes per utility dropdown. Journal-entry settlement of loans IS reportable.</t>
  </si>
  <si>
    <t>D. Clause 22 - MSME (micro/small, Udyam-registered, non-trader suppliers only)</t>
  </si>
  <si>
    <t>Particular</t>
  </si>
  <si>
    <t>(i) Interest inadmissible u/s 23 MSMED (use calcguru.in/msme-delayed-payment-interest-calculator/)</t>
  </si>
  <si>
    <t>(ii) Total amount required to be paid u/s 15 during FY 2025-26</t>
  </si>
  <si>
    <t>(iii)(a) - paid within the 15/45-day limit</t>
  </si>
  <si>
    <t>(iii)(b) - NOT paid within limit = 43B(h) inadmissible (auto)</t>
  </si>
  <si>
    <t>E. Clause 34(a) - TDS reconciliation (books vs returns)</t>
  </si>
  <si>
    <t>Section</t>
  </si>
  <si>
    <t>Nature of payment</t>
  </si>
  <si>
    <t>Total in books</t>
  </si>
  <si>
    <t>On which TDS deductible</t>
  </si>
  <si>
    <t>TDS deducted</t>
  </si>
  <si>
    <t>TDS deposited</t>
  </si>
  <si>
    <t>Gap (auto)</t>
  </si>
  <si>
    <t>F. Clause 40 - ratios (auto; fill the inputs)</t>
  </si>
  <si>
    <t>Current year</t>
  </si>
  <si>
    <t>Preceding year</t>
  </si>
  <si>
    <t>Turnover</t>
  </si>
  <si>
    <t>Gross profit</t>
  </si>
  <si>
    <t>Net profit</t>
  </si>
  <si>
    <t>Closing stock-in-trade</t>
  </si>
  <si>
    <t>Material consumed</t>
  </si>
  <si>
    <t>Finished goods produced</t>
  </si>
  <si>
    <t>GP / Turnover %</t>
  </si>
  <si>
    <t>NP / Turnover %</t>
  </si>
  <si>
    <t>Stock / Turnover %</t>
  </si>
  <si>
    <t>Material consumed / FG %</t>
  </si>
  <si>
    <t>Form 3CD Clause-wise Tax Audit Checklist - AY 2026-27 (FY 2025-26) - Client Documents Request (PBC)</t>
  </si>
  <si>
    <t>Send this list to the client on day one; tick as received.</t>
  </si>
  <si>
    <t>#</t>
  </si>
  <si>
    <t>Document</t>
  </si>
  <si>
    <t>Relates to clause</t>
  </si>
  <si>
    <t>Received? (Y/N)</t>
  </si>
  <si>
    <t>Remarks</t>
  </si>
  <si>
    <t>Signed financial statements with schedules and notes</t>
  </si>
  <si>
    <t>All</t>
  </si>
  <si>
    <t>Trial balance and complete ledgers (soft copy)</t>
  </si>
  <si>
    <t>Bank statements - all accounts, full year</t>
  </si>
  <si>
    <t>16, 31</t>
  </si>
  <si>
    <t>GST returns GSTR-1/3B all months + GSTR-9 draft, with books reconciliation</t>
  </si>
  <si>
    <t>4, 27, 44</t>
  </si>
  <si>
    <t>TDS returns 24Q/26Q/27EQ + challans + Justification reports</t>
  </si>
  <si>
    <t>21(b), 34</t>
  </si>
  <si>
    <t>Form 26AS and AIS/TIS downloads</t>
  </si>
  <si>
    <t>16, 34</t>
  </si>
  <si>
    <t>Fixed asset register with purchase invoices for additions and put-to-use evidence</t>
  </si>
  <si>
    <t>Loan agreements, sanction letters, statements; loan/deposit register with party PANs</t>
  </si>
  <si>
    <t>Supplier list with Udyam registration certificates + creditors ageing</t>
  </si>
  <si>
    <t>PF/ESI challans + ECR month-wise</t>
  </si>
  <si>
    <t>Statutory dues challans - GST/PT/bonus/leave encashment (43B)</t>
  </si>
  <si>
    <t>Cash book - scrutiny for Rs 10,000+ payments (40A(3))</t>
  </si>
  <si>
    <t>21</t>
  </si>
  <si>
    <t>Related-party list with PANs and transactions</t>
  </si>
  <si>
    <t>Stock records / inventory valuation working</t>
  </si>
  <si>
    <t>14, 35</t>
  </si>
  <si>
    <t>Share buyback documents, contract notes, demat statement (if any buyback receipts)</t>
  </si>
  <si>
    <t>Previous year 3CD + financials + ITR + computation</t>
  </si>
  <si>
    <t>8, 32, 40</t>
  </si>
  <si>
    <t>Details of any settlement of legal proceedings / penalties paid</t>
  </si>
  <si>
    <t>Property sale/purchase deeds with stamp duty values (if any)</t>
  </si>
  <si>
    <t>Form 3CD Clause-wise Tax Audit Checklist - AY 2026-27 (FY 2025-26) - Partner Review Traps</t>
  </si>
  <si>
    <t>The misses that get caught in peer review - check each before signing.</t>
  </si>
  <si>
    <t>Trap</t>
  </si>
  <si>
    <t>What goes wrong</t>
  </si>
  <si>
    <t>ICDS disclosures (13(f))</t>
  </si>
  <si>
    <t>Writing Nil against ICDS DISCLOSURES. Disclosures are required even when there is no profit adjustment - policies, inventories, revenue recognition.</t>
  </si>
  <si>
    <t>Journal-entry loans (31)</t>
  </si>
  <si>
    <t>269SS/269T reporting missed for loans squared via journal entries - now explicitly coded (codes G/H). Report them.</t>
  </si>
  <si>
    <t>MSME trader suppliers (22)</t>
  </si>
  <si>
    <t>Dues to TRADERS registered on Udyam are outside 43B(h)/clause 22(iii) per the MSME Ministry OM - but interest u/s 23 can still need reporting where MSMED applies. Check activity type on each Udyam certificate.</t>
  </si>
  <si>
    <t>Clause 44 test-check</t>
  </si>
  <si>
    <t>No documentation of HOW the GST expense break-up was compiled. Keep a test-check memo - the GN permits reasonable test-check with documentation.</t>
  </si>
  <si>
    <t>F and O turnover (8/12)</t>
  </si>
  <si>
    <t>Using contract value instead of absolute profit+loss for turnover; missing the trader who crossed limits.</t>
  </si>
  <si>
    <t>36B scope</t>
  </si>
  <si>
    <t>Clause 36B covers only buybacks ON OR AFTER 1-10-2024 (2(22)(f) regime). Earlier buybacks do not enter.</t>
  </si>
  <si>
    <t>20(b) grace myths</t>
  </si>
  <si>
    <t>Employee PF/ESI deposited after the statutory due date is taxable even if before the ITR date - Checkmate (SC). Month-wise verification, not annual totals.</t>
  </si>
  <si>
    <t>Put-to-use vs purchase (18)</t>
  </si>
  <si>
    <t>Depreciation claimed from invoice date instead of put-to-use date; 180-day test on put-to-use.</t>
  </si>
  <si>
    <t>43B vs 43B(h) split</t>
  </si>
  <si>
    <t>43B(h) MSME amounts do NOT go in clause 26 - they belong in clause 22. The utility validates this since the 1-4-2025 change.</t>
  </si>
  <si>
    <t>Cash ratio evidence (8)</t>
  </si>
  <si>
    <t>Claiming the Rs 10 crore limit without a documented cash receipts/payments ratio working - keep the computation in the file; non-account-payee cheques count as cash.</t>
  </si>
  <si>
    <t>Form 3CD Clause-wise Tax Audit Checklist - AY 2026-27 (FY 2025-26) - Law Basis and Version Log</t>
  </si>
  <si>
    <t>What this workbook is built on, and how updates reach you.</t>
  </si>
  <si>
    <t>Form basis</t>
  </si>
  <si>
    <t>Form 3CD as amended by Income-tax (Eighth Amendment) Rules 2025 - Notification 23/2025 dated 28-03-2025, effective 1-4-2025. e-filing schema v2.2.</t>
  </si>
  <si>
    <t>Changes carried</t>
  </si>
  <si>
    <t>Clause 12 (44BBC added), clause 19 rows omitted, clause 21(a) settlement-expenditure row, clause 22 substituted (MSME 3-part), clause 26 restricted to 43B(a)-(g), clauses 28/29 omitted, clause 31 nature codes A-L, clause 36B inserted (buyback 2(22)(f)).</t>
  </si>
  <si>
    <t>Applies to</t>
  </si>
  <si>
    <t>Audits for AY 2026-27 (FY 2025-26) under the Income-tax Act 1961. This is the final year of Form 3CA/3CB/3CD - a new consolidated form applies from tax year 2026-27 under the Income-tax Act 2025.</t>
  </si>
  <si>
    <t>References</t>
  </si>
  <si>
    <t>Guidance Note on Tax Audit u/s 44AB (Revised 2025), ICAI - refer para-wise. This checklist redrafts requirements in plain English and is NOT a reproduction of the GN or the statutory form.</t>
  </si>
  <si>
    <t>Version</t>
  </si>
  <si>
    <t>v1.0 - July 2026. File: Form-3CD-Tax-Audit-Checklist-AY-2026-27-v1.xlsx</t>
  </si>
  <si>
    <t>Updates</t>
  </si>
  <si>
    <t>Subscribe on the download page - we email when a new version releases (law changes / utility schema updates).</t>
  </si>
  <si>
    <t>Sheet protection</t>
  </si>
  <si>
    <t>Sheets are protected to guard the formulas and structure; every input (yellow) cell is open for editing. Nothing you need is locked.</t>
  </si>
  <si>
    <t>Disclaimer</t>
  </si>
  <si>
    <t>Prepared by CalcGuru for professional use as a working tool. Verify against the live e-filing utility and current law before filing. Not professional advice.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</si>
</sst>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"/>
    </font>
    <font>
      <b/>
      <sz val="18"/>
      <color rgb="FFFFFFFF"/>
      <name val="Cambria"/>
      <charset val="1"/>
    </font>
    <font>
      <b/>
      <sz val="12"/>
      <color rgb="FFFFFFFF"/>
      <name val="Cambria"/>
      <charset val="1"/>
    </font>
    <font>
      <sz val="10"/>
      <color rgb="FFFFFFFF"/>
      <name val="Cambria"/>
      <charset val="1"/>
    </font>
    <font>
      <b/>
      <sz val="11"/>
      <color rgb="FF1E3A8A"/>
      <name val="Cambria"/>
      <charset val="1"/>
    </font>
    <font>
      <b/>
      <sz val="10"/>
      <name val="Cambria"/>
      <charset val="1"/>
    </font>
    <font>
      <b/>
      <sz val="9"/>
      <color rgb="FFB91C1C"/>
      <name val="Cambria"/>
      <charset val="1"/>
    </font>
    <font>
      <sz val="9"/>
      <color rgb="FF64748B"/>
      <name val="Cambria"/>
      <charset val="1"/>
    </font>
    <font>
      <b/>
      <sz val="10"/>
      <color rgb="FFFFFFFF"/>
      <name val="Cambria"/>
      <charset val="1"/>
    </font>
    <font>
      <sz val="10"/>
      <name val="Cambria"/>
      <charset val="1"/>
    </font>
    <font>
      <b/>
      <sz val="10"/>
      <color rgb="FF1E3A8A"/>
      <name val="Cambria"/>
      <charset val="1"/>
    </font>
    <font>
      <sz val="9"/>
      <color rgb="FF94A3B8"/>
      <name val="Cambria"/>
      <charset val="1"/>
    </font>
    <font>
      <b/>
      <sz val="10"/>
      <color rgb="FFB91C1C"/>
      <name val="Cambria"/>
      <charset val="1"/>
    </font>
  </fonts>
  <fills count="7">
    <fill>
      <patternFill patternType="none"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EDD5"/>
      </patternFill>
    </fill>
    <fill>
      <patternFill patternType="solid">
        <fgColor rgb="FFEFF6FF"/>
        <bgColor rgb="FFFFFFFF"/>
      </patternFill>
    </fill>
    <fill>
      <patternFill patternType="solid">
        <fgColor rgb="FFFFEDD5"/>
        <bgColor rgb="FFFFF7CC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/>
    <xf numFmtId="0" fontId="5" fillId="0" borderId="0" xfId="0" applyFont="1"/>
    <xf numFmtId="0" fontId="0" fillId="5" borderId="1" xfId="0" applyFill="1" applyBorder="1"/>
    <xf numFmtId="0" fontId="6" fillId="0" borderId="0" xfId="0" applyFont="1"/>
    <xf numFmtId="0" fontId="7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9" fillId="0" borderId="0" xfId="0" applyFont="1"/>
    <xf numFmtId="0" fontId="1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10" fillId="6" borderId="1" xfId="0" applyFont="1" applyFill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5" fillId="0" borderId="1" xfId="0" applyFont="1" applyBorder="1"/>
    <xf numFmtId="0" fontId="12" fillId="0" borderId="1" xfId="0" applyFont="1" applyBorder="1"/>
    <xf numFmtId="0" fontId="10" fillId="0" borderId="0" xfId="0" applyFont="1"/>
    <xf numFmtId="0" fontId="0" fillId="0" borderId="0" xfId="0" applyAlignment="1">
      <alignment vertical="top" wrapText="1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2" fillId="2" borderId="0" xfId="0" applyFont="1" applyFill="1" applyAlignment="1">
      <alignment vertical="center"/>
    </xf>
    <xf numFmtId="0" fontId="0" fillId="0" borderId="0" xfId="0"/>
    <xf numFmtId="0" fontId="1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EFF6FF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DD5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4A3B8"/>
      <rgbColor rgb="FF003366"/>
      <rgbColor rgb="FF339966"/>
      <rgbColor rgb="FF003300"/>
      <rgbColor rgb="FF333300"/>
      <rgbColor rgb="FFB91C1C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zoomScaleNormal="100" workbookViewId="0">
      <selection activeCell="B17" sqref="B17"/>
    </sheetView>
  </sheetViews>
  <sheetFormatPr defaultColWidth="8.6640625" defaultRowHeight="14.25" x14ac:dyDescent="0.45"/>
  <cols>
    <col min="1" max="1" width="30" customWidth="1"/>
    <col min="2" max="2" width="28" customWidth="1"/>
    <col min="3" max="3" width="8" customWidth="1"/>
    <col min="4" max="4" width="28" customWidth="1"/>
    <col min="5" max="5" width="14" customWidth="1"/>
  </cols>
  <sheetData>
    <row r="1" spans="1:5" ht="27.75" customHeight="1" x14ac:dyDescent="0.45">
      <c r="A1" s="23" t="s">
        <v>0</v>
      </c>
      <c r="B1" s="22"/>
      <c r="C1" s="22"/>
      <c r="D1" s="22"/>
      <c r="E1" s="22"/>
    </row>
    <row r="2" spans="1:5" ht="19.5" customHeight="1" x14ac:dyDescent="0.45">
      <c r="A2" s="21" t="s">
        <v>1</v>
      </c>
      <c r="B2" s="22"/>
      <c r="C2" s="22"/>
      <c r="D2" s="22"/>
      <c r="E2" s="22"/>
    </row>
    <row r="3" spans="1:5" ht="16.5" customHeight="1" x14ac:dyDescent="0.45">
      <c r="A3" s="24" t="s">
        <v>2</v>
      </c>
      <c r="B3" s="22"/>
      <c r="C3" s="22"/>
      <c r="D3" s="22"/>
      <c r="E3" s="22"/>
    </row>
    <row r="5" spans="1:5" ht="15" customHeight="1" x14ac:dyDescent="0.45">
      <c r="A5" s="1" t="s">
        <v>3</v>
      </c>
      <c r="D5" s="1" t="s">
        <v>4</v>
      </c>
    </row>
    <row r="6" spans="1:5" ht="15" customHeight="1" x14ac:dyDescent="0.45">
      <c r="A6" s="2" t="s">
        <v>5</v>
      </c>
      <c r="B6" s="18"/>
      <c r="D6" s="2" t="s">
        <v>6</v>
      </c>
      <c r="E6" s="3">
        <f>COUNTA('Master Checklist'!A6:A66)</f>
        <v>61</v>
      </c>
    </row>
    <row r="7" spans="1:5" ht="15" customHeight="1" x14ac:dyDescent="0.45">
      <c r="A7" s="2" t="s">
        <v>7</v>
      </c>
      <c r="B7" s="18"/>
      <c r="D7" s="2" t="s">
        <v>8</v>
      </c>
      <c r="E7" s="3">
        <f>COUNTIF('Master Checklist'!D6:D66,"Y")</f>
        <v>0</v>
      </c>
    </row>
    <row r="8" spans="1:5" ht="15" customHeight="1" x14ac:dyDescent="0.45">
      <c r="A8" s="2" t="s">
        <v>9</v>
      </c>
      <c r="B8" s="18"/>
      <c r="D8" s="2" t="s">
        <v>10</v>
      </c>
      <c r="E8" s="3">
        <f>COUNTIF('Master Checklist'!J6:J66,"Done")</f>
        <v>0</v>
      </c>
    </row>
    <row r="9" spans="1:5" ht="15" customHeight="1" x14ac:dyDescent="0.45">
      <c r="A9" s="2" t="s">
        <v>11</v>
      </c>
      <c r="B9" s="18" t="s">
        <v>12</v>
      </c>
      <c r="D9" s="2" t="s">
        <v>13</v>
      </c>
      <c r="E9" s="3">
        <f>COUNTIF('Master Checklist'!J6:J66,"In progress")</f>
        <v>0</v>
      </c>
    </row>
    <row r="10" spans="1:5" ht="15" customHeight="1" x14ac:dyDescent="0.45">
      <c r="A10" s="2" t="s">
        <v>14</v>
      </c>
      <c r="B10" s="18"/>
      <c r="D10" s="2" t="s">
        <v>15</v>
      </c>
      <c r="E10" s="3">
        <f>COUNTIF('Master Checklist'!J6:J66,"Review")</f>
        <v>0</v>
      </c>
    </row>
    <row r="11" spans="1:5" ht="15" customHeight="1" x14ac:dyDescent="0.45">
      <c r="A11" s="2" t="s">
        <v>16</v>
      </c>
      <c r="B11" s="18"/>
      <c r="D11" s="2" t="s">
        <v>17</v>
      </c>
      <c r="E11" s="3">
        <f>IF(E7=0,0,ROUND(E8/E7*100,1))</f>
        <v>0</v>
      </c>
    </row>
    <row r="12" spans="1:5" ht="15" customHeight="1" x14ac:dyDescent="0.45">
      <c r="A12" s="2" t="s">
        <v>18</v>
      </c>
      <c r="B12" s="18"/>
      <c r="D12" s="2" t="s">
        <v>19</v>
      </c>
      <c r="E12" s="3">
        <f>COUNTIFS('Master Checklist'!K6:K66,"H",'Master Checklist'!J6:J66,"&lt;&gt;Done")</f>
        <v>16</v>
      </c>
    </row>
    <row r="13" spans="1:5" ht="15" customHeight="1" x14ac:dyDescent="0.45">
      <c r="A13" s="2" t="s">
        <v>20</v>
      </c>
      <c r="B13" s="18"/>
    </row>
    <row r="14" spans="1:5" ht="15" customHeight="1" x14ac:dyDescent="0.45">
      <c r="A14" s="2" t="s">
        <v>21</v>
      </c>
      <c r="B14" s="18"/>
    </row>
    <row r="15" spans="1:5" ht="15" customHeight="1" x14ac:dyDescent="0.45">
      <c r="A15" s="2" t="s">
        <v>22</v>
      </c>
      <c r="B15" s="18"/>
    </row>
    <row r="17" spans="1:1" ht="15" customHeight="1" x14ac:dyDescent="0.45">
      <c r="A17" s="4" t="s">
        <v>23</v>
      </c>
    </row>
    <row r="18" spans="1:1" ht="15" customHeight="1" x14ac:dyDescent="0.45">
      <c r="A18" s="5" t="s">
        <v>24</v>
      </c>
    </row>
  </sheetData>
  <sheetProtection password="BBBC" sheet="1" formatCells="0"/>
  <mergeCells count="3">
    <mergeCell ref="A2:E2"/>
    <mergeCell ref="A1:E1"/>
    <mergeCell ref="A3:E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"/>
  <sheetViews>
    <sheetView zoomScaleNormal="100" workbookViewId="0">
      <selection activeCell="B20" sqref="B20"/>
    </sheetView>
  </sheetViews>
  <sheetFormatPr defaultColWidth="8.6640625" defaultRowHeight="14.25" x14ac:dyDescent="0.45"/>
  <cols>
    <col min="1" max="1" width="58" customWidth="1"/>
    <col min="2" max="2" width="16" customWidth="1"/>
    <col min="3" max="3" width="38" customWidth="1"/>
    <col min="4" max="4" width="44" customWidth="1"/>
  </cols>
  <sheetData>
    <row r="1" spans="1:4" ht="27.75" customHeight="1" x14ac:dyDescent="0.45">
      <c r="A1" s="23" t="s">
        <v>0</v>
      </c>
      <c r="B1" s="22"/>
      <c r="C1" s="22"/>
      <c r="D1" s="22"/>
    </row>
    <row r="2" spans="1:4" ht="19.5" customHeight="1" x14ac:dyDescent="0.45">
      <c r="A2" s="21" t="s">
        <v>25</v>
      </c>
      <c r="B2" s="22"/>
      <c r="C2" s="22"/>
      <c r="D2" s="22"/>
    </row>
    <row r="3" spans="1:4" ht="16.5" customHeight="1" x14ac:dyDescent="0.45">
      <c r="A3" s="24" t="s">
        <v>26</v>
      </c>
      <c r="B3" s="22"/>
      <c r="C3" s="22"/>
      <c r="D3" s="22"/>
    </row>
    <row r="5" spans="1:4" ht="23.85" customHeight="1" x14ac:dyDescent="0.45">
      <c r="A5" s="6" t="s">
        <v>27</v>
      </c>
      <c r="B5" s="6" t="s">
        <v>28</v>
      </c>
      <c r="C5" s="6" t="s">
        <v>29</v>
      </c>
      <c r="D5" s="6" t="s">
        <v>30</v>
      </c>
    </row>
    <row r="6" spans="1:4" ht="15" customHeight="1" x14ac:dyDescent="0.45">
      <c r="A6" s="7" t="s">
        <v>31</v>
      </c>
      <c r="B6" s="18"/>
      <c r="C6" s="7" t="s">
        <v>32</v>
      </c>
      <c r="D6" s="7" t="str">
        <f>IF(B6="","-",IF(B6&gt;100000000,"Audit u/s 44AB(a)",IF(B6&gt;10000000,"Check 5% cash tests - audit if either &gt;5%","Below Rs 1 cr - no 44AB(a)")))</f>
        <v>-</v>
      </c>
    </row>
    <row r="7" spans="1:4" ht="15" customHeight="1" x14ac:dyDescent="0.45">
      <c r="A7" s="7" t="s">
        <v>33</v>
      </c>
      <c r="B7" s="18"/>
      <c r="C7" s="7" t="s">
        <v>34</v>
      </c>
      <c r="D7" s="7" t="str">
        <f>IF(B7="","-",IF(B7&lt;=5,"OK for enhanced limit","FAILS - Rs 1 cr limit applies"))</f>
        <v>-</v>
      </c>
    </row>
    <row r="8" spans="1:4" ht="15" customHeight="1" x14ac:dyDescent="0.45">
      <c r="A8" s="7" t="s">
        <v>35</v>
      </c>
      <c r="B8" s="18"/>
      <c r="C8" s="7" t="s">
        <v>34</v>
      </c>
      <c r="D8" s="7" t="str">
        <f>IF(B8="","-",IF(B8&lt;=5,"OK for enhanced limit","FAILS - Rs 1 cr limit applies"))</f>
        <v>-</v>
      </c>
    </row>
    <row r="9" spans="1:4" ht="15" customHeight="1" x14ac:dyDescent="0.45">
      <c r="A9" s="7" t="s">
        <v>36</v>
      </c>
      <c r="B9" s="18"/>
      <c r="C9" s="7" t="s">
        <v>37</v>
      </c>
      <c r="D9" s="7" t="str">
        <f>IF(B9="","-",IF(B9&gt;7500000,"Audit u/s 44AB(b)",IF(B9&gt;5000000,"Audit unless valid 44ADA declaration","Below Rs 50 lakh")))</f>
        <v>-</v>
      </c>
    </row>
    <row r="10" spans="1:4" ht="15" customHeight="1" x14ac:dyDescent="0.45">
      <c r="A10" s="7" t="s">
        <v>38</v>
      </c>
      <c r="B10" s="18"/>
      <c r="C10" s="7" t="s">
        <v>39</v>
      </c>
      <c r="D10" s="7" t="str">
        <f>IF(B10="","-",IF(B10="Y","44AB(e) audit if income above basic exemption","No lock"))</f>
        <v>-</v>
      </c>
    </row>
    <row r="12" spans="1:4" ht="15" customHeight="1" x14ac:dyDescent="0.45">
      <c r="A12" s="1" t="s">
        <v>40</v>
      </c>
    </row>
    <row r="13" spans="1:4" ht="15" customHeight="1" x14ac:dyDescent="0.45">
      <c r="A13" s="8" t="s">
        <v>41</v>
      </c>
    </row>
    <row r="14" spans="1:4" ht="15" customHeight="1" x14ac:dyDescent="0.45">
      <c r="A14" s="8" t="s">
        <v>42</v>
      </c>
    </row>
    <row r="15" spans="1:4" ht="15" customHeight="1" x14ac:dyDescent="0.45">
      <c r="A15" s="8" t="s">
        <v>43</v>
      </c>
    </row>
    <row r="16" spans="1:4" ht="15" customHeight="1" x14ac:dyDescent="0.45">
      <c r="A16" s="8" t="s">
        <v>44</v>
      </c>
    </row>
    <row r="17" spans="1:1" ht="15" customHeight="1" x14ac:dyDescent="0.45">
      <c r="A17" s="8" t="s">
        <v>45</v>
      </c>
    </row>
    <row r="18" spans="1:1" ht="15" customHeight="1" x14ac:dyDescent="0.45">
      <c r="A18" s="8" t="s">
        <v>46</v>
      </c>
    </row>
  </sheetData>
  <sheetProtection password="BBBC" sheet="1" formatCells="0"/>
  <mergeCells count="3">
    <mergeCell ref="A1:D1"/>
    <mergeCell ref="A3:D3"/>
    <mergeCell ref="A2:D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66"/>
  <sheetViews>
    <sheetView zoomScaleNormal="100" workbookViewId="0">
      <pane ySplit="5" topLeftCell="A6" activePane="bottomLeft" state="frozen"/>
      <selection pane="bottomLeft" sqref="A1:K1"/>
    </sheetView>
  </sheetViews>
  <sheetFormatPr defaultColWidth="8.6640625" defaultRowHeight="14.25" x14ac:dyDescent="0.45"/>
  <cols>
    <col min="1" max="1" width="9" customWidth="1"/>
    <col min="2" max="2" width="64" customWidth="1"/>
    <col min="3" max="3" width="30" customWidth="1"/>
    <col min="4" max="4" width="11" customWidth="1"/>
    <col min="5" max="5" width="20" customWidth="1"/>
    <col min="6" max="7" width="12" customWidth="1"/>
    <col min="8" max="8" width="26" customWidth="1"/>
    <col min="9" max="10" width="12" customWidth="1"/>
    <col min="11" max="11" width="7" customWidth="1"/>
  </cols>
  <sheetData>
    <row r="1" spans="1:11" ht="27.75" customHeight="1" x14ac:dyDescent="0.45">
      <c r="A1" s="23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9.5" customHeight="1" x14ac:dyDescent="0.45">
      <c r="A2" s="21" t="s">
        <v>47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6.5" customHeight="1" x14ac:dyDescent="0.45">
      <c r="A3" s="24" t="s">
        <v>48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5" spans="1:11" ht="23.85" customHeight="1" x14ac:dyDescent="0.45">
      <c r="A5" s="6" t="s">
        <v>49</v>
      </c>
      <c r="B5" s="6" t="s">
        <v>50</v>
      </c>
      <c r="C5" s="6" t="s">
        <v>51</v>
      </c>
      <c r="D5" s="6" t="s">
        <v>52</v>
      </c>
      <c r="E5" s="6" t="s">
        <v>53</v>
      </c>
      <c r="F5" s="6" t="s">
        <v>54</v>
      </c>
      <c r="G5" s="6" t="s">
        <v>55</v>
      </c>
      <c r="H5" s="6" t="s">
        <v>56</v>
      </c>
      <c r="I5" s="6" t="s">
        <v>57</v>
      </c>
      <c r="J5" s="6" t="s">
        <v>58</v>
      </c>
      <c r="K5" s="6" t="s">
        <v>59</v>
      </c>
    </row>
    <row r="6" spans="1:11" ht="15" customHeight="1" x14ac:dyDescent="0.45">
      <c r="A6" s="9" t="s">
        <v>60</v>
      </c>
      <c r="B6" s="10" t="s">
        <v>61</v>
      </c>
      <c r="C6" s="10" t="s">
        <v>62</v>
      </c>
      <c r="D6" s="19"/>
      <c r="E6" s="11" t="s">
        <v>63</v>
      </c>
      <c r="F6" s="19"/>
      <c r="G6" s="19"/>
      <c r="H6" s="19"/>
      <c r="I6" s="19"/>
      <c r="J6" s="19" t="s">
        <v>64</v>
      </c>
      <c r="K6" s="19" t="s">
        <v>65</v>
      </c>
    </row>
    <row r="7" spans="1:11" ht="15" customHeight="1" x14ac:dyDescent="0.45">
      <c r="A7" s="9" t="s">
        <v>66</v>
      </c>
      <c r="B7" s="10" t="s">
        <v>67</v>
      </c>
      <c r="C7" s="10" t="s">
        <v>68</v>
      </c>
      <c r="D7" s="19"/>
      <c r="E7" s="11" t="s">
        <v>69</v>
      </c>
      <c r="F7" s="19"/>
      <c r="G7" s="19"/>
      <c r="H7" s="19"/>
      <c r="I7" s="19"/>
      <c r="J7" s="19" t="s">
        <v>64</v>
      </c>
      <c r="K7" s="19" t="s">
        <v>65</v>
      </c>
    </row>
    <row r="8" spans="1:11" ht="15" customHeight="1" x14ac:dyDescent="0.45">
      <c r="A8" s="9" t="s">
        <v>70</v>
      </c>
      <c r="B8" s="10" t="s">
        <v>71</v>
      </c>
      <c r="C8" s="10" t="s">
        <v>72</v>
      </c>
      <c r="D8" s="19"/>
      <c r="E8" s="11" t="s">
        <v>73</v>
      </c>
      <c r="F8" s="19"/>
      <c r="G8" s="19"/>
      <c r="H8" s="19"/>
      <c r="I8" s="19"/>
      <c r="J8" s="19" t="s">
        <v>64</v>
      </c>
      <c r="K8" s="19" t="s">
        <v>65</v>
      </c>
    </row>
    <row r="9" spans="1:11" ht="23.85" customHeight="1" x14ac:dyDescent="0.45">
      <c r="A9" s="9" t="s">
        <v>74</v>
      </c>
      <c r="B9" s="10" t="s">
        <v>75</v>
      </c>
      <c r="C9" s="10" t="s">
        <v>76</v>
      </c>
      <c r="D9" s="19"/>
      <c r="E9" s="11" t="s">
        <v>77</v>
      </c>
      <c r="F9" s="19"/>
      <c r="G9" s="19"/>
      <c r="H9" s="19"/>
      <c r="I9" s="19"/>
      <c r="J9" s="19" t="s">
        <v>64</v>
      </c>
      <c r="K9" s="19" t="s">
        <v>78</v>
      </c>
    </row>
    <row r="10" spans="1:11" ht="15" customHeight="1" x14ac:dyDescent="0.45">
      <c r="A10" s="9" t="s">
        <v>79</v>
      </c>
      <c r="B10" s="10" t="s">
        <v>80</v>
      </c>
      <c r="C10" s="10" t="s">
        <v>81</v>
      </c>
      <c r="D10" s="19"/>
      <c r="E10" s="11" t="s">
        <v>58</v>
      </c>
      <c r="F10" s="19"/>
      <c r="G10" s="19"/>
      <c r="H10" s="19"/>
      <c r="I10" s="19"/>
      <c r="J10" s="19" t="s">
        <v>64</v>
      </c>
      <c r="K10" s="19" t="s">
        <v>65</v>
      </c>
    </row>
    <row r="11" spans="1:11" ht="15" customHeight="1" x14ac:dyDescent="0.45">
      <c r="A11" s="9" t="s">
        <v>82</v>
      </c>
      <c r="B11" s="10" t="s">
        <v>83</v>
      </c>
      <c r="C11" s="10" t="s">
        <v>84</v>
      </c>
      <c r="D11" s="19"/>
      <c r="E11" s="11" t="s">
        <v>85</v>
      </c>
      <c r="F11" s="19"/>
      <c r="G11" s="19"/>
      <c r="H11" s="19"/>
      <c r="I11" s="19"/>
      <c r="J11" s="19" t="s">
        <v>64</v>
      </c>
      <c r="K11" s="19" t="s">
        <v>65</v>
      </c>
    </row>
    <row r="12" spans="1:11" ht="15" customHeight="1" x14ac:dyDescent="0.45">
      <c r="A12" s="9" t="s">
        <v>86</v>
      </c>
      <c r="B12" s="10" t="s">
        <v>87</v>
      </c>
      <c r="C12" s="10" t="s">
        <v>84</v>
      </c>
      <c r="D12" s="19"/>
      <c r="E12" s="11" t="s">
        <v>11</v>
      </c>
      <c r="F12" s="19"/>
      <c r="G12" s="19"/>
      <c r="H12" s="19"/>
      <c r="I12" s="19"/>
      <c r="J12" s="19" t="s">
        <v>64</v>
      </c>
      <c r="K12" s="19" t="s">
        <v>65</v>
      </c>
    </row>
    <row r="13" spans="1:11" ht="23.85" customHeight="1" x14ac:dyDescent="0.45">
      <c r="A13" s="9" t="s">
        <v>88</v>
      </c>
      <c r="B13" s="10" t="s">
        <v>89</v>
      </c>
      <c r="C13" s="10" t="s">
        <v>90</v>
      </c>
      <c r="D13" s="19"/>
      <c r="E13" s="11" t="s">
        <v>91</v>
      </c>
      <c r="F13" s="19"/>
      <c r="G13" s="19"/>
      <c r="H13" s="19"/>
      <c r="I13" s="19"/>
      <c r="J13" s="19" t="s">
        <v>64</v>
      </c>
      <c r="K13" s="19" t="s">
        <v>78</v>
      </c>
    </row>
    <row r="14" spans="1:11" ht="23.85" customHeight="1" x14ac:dyDescent="0.45">
      <c r="A14" s="9" t="s">
        <v>92</v>
      </c>
      <c r="B14" s="10" t="s">
        <v>93</v>
      </c>
      <c r="C14" s="10" t="s">
        <v>94</v>
      </c>
      <c r="D14" s="19"/>
      <c r="E14" s="11" t="s">
        <v>95</v>
      </c>
      <c r="F14" s="19"/>
      <c r="G14" s="19"/>
      <c r="H14" s="19"/>
      <c r="I14" s="19"/>
      <c r="J14" s="19" t="s">
        <v>64</v>
      </c>
      <c r="K14" s="19" t="s">
        <v>78</v>
      </c>
    </row>
    <row r="15" spans="1:11" ht="15" customHeight="1" x14ac:dyDescent="0.45">
      <c r="A15" s="9" t="s">
        <v>96</v>
      </c>
      <c r="B15" s="10" t="s">
        <v>97</v>
      </c>
      <c r="C15" s="10" t="s">
        <v>98</v>
      </c>
      <c r="D15" s="19"/>
      <c r="E15" s="11" t="s">
        <v>99</v>
      </c>
      <c r="F15" s="19"/>
      <c r="G15" s="19"/>
      <c r="H15" s="19"/>
      <c r="I15" s="19"/>
      <c r="J15" s="19" t="s">
        <v>64</v>
      </c>
      <c r="K15" s="19" t="s">
        <v>65</v>
      </c>
    </row>
    <row r="16" spans="1:11" ht="23.85" customHeight="1" x14ac:dyDescent="0.45">
      <c r="A16" s="9" t="s">
        <v>100</v>
      </c>
      <c r="B16" s="10" t="s">
        <v>101</v>
      </c>
      <c r="C16" s="10" t="s">
        <v>102</v>
      </c>
      <c r="D16" s="19"/>
      <c r="E16" s="11" t="s">
        <v>103</v>
      </c>
      <c r="F16" s="19"/>
      <c r="G16" s="19"/>
      <c r="H16" s="19"/>
      <c r="I16" s="19"/>
      <c r="J16" s="19" t="s">
        <v>64</v>
      </c>
      <c r="K16" s="19" t="s">
        <v>78</v>
      </c>
    </row>
    <row r="17" spans="1:11" ht="15" customHeight="1" x14ac:dyDescent="0.45">
      <c r="A17" s="9" t="s">
        <v>104</v>
      </c>
      <c r="B17" s="10" t="s">
        <v>105</v>
      </c>
      <c r="C17" s="10" t="s">
        <v>106</v>
      </c>
      <c r="D17" s="19"/>
      <c r="E17" s="11" t="s">
        <v>107</v>
      </c>
      <c r="F17" s="19"/>
      <c r="G17" s="19"/>
      <c r="H17" s="19"/>
      <c r="I17" s="19"/>
      <c r="J17" s="19" t="s">
        <v>64</v>
      </c>
      <c r="K17" s="19" t="s">
        <v>65</v>
      </c>
    </row>
    <row r="18" spans="1:11" ht="15" customHeight="1" x14ac:dyDescent="0.45">
      <c r="A18" s="9" t="s">
        <v>108</v>
      </c>
      <c r="B18" s="10" t="s">
        <v>109</v>
      </c>
      <c r="C18" s="10" t="s">
        <v>110</v>
      </c>
      <c r="D18" s="19"/>
      <c r="E18" s="11" t="s">
        <v>111</v>
      </c>
      <c r="F18" s="19"/>
      <c r="G18" s="19"/>
      <c r="H18" s="19"/>
      <c r="I18" s="19"/>
      <c r="J18" s="19" t="s">
        <v>64</v>
      </c>
      <c r="K18" s="19" t="s">
        <v>78</v>
      </c>
    </row>
    <row r="19" spans="1:11" ht="15" customHeight="1" x14ac:dyDescent="0.45">
      <c r="A19" s="9" t="s">
        <v>112</v>
      </c>
      <c r="B19" s="10" t="s">
        <v>113</v>
      </c>
      <c r="C19" s="10" t="s">
        <v>84</v>
      </c>
      <c r="D19" s="19"/>
      <c r="E19" s="11" t="s">
        <v>114</v>
      </c>
      <c r="F19" s="19"/>
      <c r="G19" s="19"/>
      <c r="H19" s="19"/>
      <c r="I19" s="19"/>
      <c r="J19" s="19" t="s">
        <v>64</v>
      </c>
      <c r="K19" s="19" t="s">
        <v>65</v>
      </c>
    </row>
    <row r="20" spans="1:11" ht="23.85" customHeight="1" x14ac:dyDescent="0.45">
      <c r="A20" s="9" t="s">
        <v>115</v>
      </c>
      <c r="B20" s="10" t="s">
        <v>116</v>
      </c>
      <c r="C20" s="10" t="s">
        <v>117</v>
      </c>
      <c r="D20" s="19"/>
      <c r="E20" s="11" t="s">
        <v>118</v>
      </c>
      <c r="F20" s="19"/>
      <c r="G20" s="19"/>
      <c r="H20" s="19"/>
      <c r="I20" s="19"/>
      <c r="J20" s="19" t="s">
        <v>64</v>
      </c>
      <c r="K20" s="19" t="s">
        <v>78</v>
      </c>
    </row>
    <row r="21" spans="1:11" ht="15" customHeight="1" x14ac:dyDescent="0.45">
      <c r="A21" s="9" t="s">
        <v>119</v>
      </c>
      <c r="B21" s="10" t="s">
        <v>120</v>
      </c>
      <c r="C21" s="10" t="s">
        <v>84</v>
      </c>
      <c r="D21" s="19"/>
      <c r="E21" s="11" t="s">
        <v>121</v>
      </c>
      <c r="F21" s="19"/>
      <c r="G21" s="19"/>
      <c r="H21" s="19"/>
      <c r="I21" s="19"/>
      <c r="J21" s="19" t="s">
        <v>64</v>
      </c>
      <c r="K21" s="19" t="s">
        <v>65</v>
      </c>
    </row>
    <row r="22" spans="1:11" ht="35.1" customHeight="1" x14ac:dyDescent="0.45">
      <c r="A22" s="9" t="s">
        <v>122</v>
      </c>
      <c r="B22" s="10" t="s">
        <v>123</v>
      </c>
      <c r="C22" s="10" t="s">
        <v>124</v>
      </c>
      <c r="D22" s="19"/>
      <c r="E22" s="11" t="s">
        <v>125</v>
      </c>
      <c r="F22" s="19"/>
      <c r="G22" s="19"/>
      <c r="H22" s="19"/>
      <c r="I22" s="19"/>
      <c r="J22" s="19" t="s">
        <v>64</v>
      </c>
      <c r="K22" s="19" t="s">
        <v>78</v>
      </c>
    </row>
    <row r="23" spans="1:11" ht="23.85" customHeight="1" x14ac:dyDescent="0.45">
      <c r="A23" s="9" t="s">
        <v>126</v>
      </c>
      <c r="B23" s="10" t="s">
        <v>127</v>
      </c>
      <c r="C23" s="10" t="s">
        <v>128</v>
      </c>
      <c r="D23" s="19"/>
      <c r="E23" s="11" t="s">
        <v>129</v>
      </c>
      <c r="F23" s="19"/>
      <c r="G23" s="19"/>
      <c r="H23" s="19"/>
      <c r="I23" s="19"/>
      <c r="J23" s="19" t="s">
        <v>64</v>
      </c>
      <c r="K23" s="19" t="s">
        <v>78</v>
      </c>
    </row>
    <row r="24" spans="1:11" ht="23.85" customHeight="1" x14ac:dyDescent="0.45">
      <c r="A24" s="9" t="s">
        <v>130</v>
      </c>
      <c r="B24" s="10" t="s">
        <v>131</v>
      </c>
      <c r="C24" s="10" t="s">
        <v>132</v>
      </c>
      <c r="D24" s="19"/>
      <c r="E24" s="11" t="s">
        <v>133</v>
      </c>
      <c r="F24" s="19"/>
      <c r="G24" s="19"/>
      <c r="H24" s="19"/>
      <c r="I24" s="19"/>
      <c r="J24" s="19" t="s">
        <v>64</v>
      </c>
      <c r="K24" s="19" t="s">
        <v>134</v>
      </c>
    </row>
    <row r="25" spans="1:11" ht="23.85" customHeight="1" x14ac:dyDescent="0.45">
      <c r="A25" s="9" t="s">
        <v>135</v>
      </c>
      <c r="B25" s="10" t="s">
        <v>136</v>
      </c>
      <c r="C25" s="10" t="s">
        <v>137</v>
      </c>
      <c r="D25" s="19"/>
      <c r="E25" s="11" t="s">
        <v>138</v>
      </c>
      <c r="F25" s="19"/>
      <c r="G25" s="19"/>
      <c r="H25" s="19"/>
      <c r="I25" s="19"/>
      <c r="J25" s="19" t="s">
        <v>64</v>
      </c>
      <c r="K25" s="19" t="s">
        <v>134</v>
      </c>
    </row>
    <row r="26" spans="1:11" ht="23.85" customHeight="1" x14ac:dyDescent="0.45">
      <c r="A26" s="9" t="s">
        <v>139</v>
      </c>
      <c r="B26" s="10" t="s">
        <v>140</v>
      </c>
      <c r="C26" s="10" t="s">
        <v>141</v>
      </c>
      <c r="D26" s="19"/>
      <c r="E26" s="11" t="s">
        <v>142</v>
      </c>
      <c r="F26" s="19"/>
      <c r="G26" s="19"/>
      <c r="H26" s="19"/>
      <c r="I26" s="19"/>
      <c r="J26" s="19" t="s">
        <v>64</v>
      </c>
      <c r="K26" s="19" t="s">
        <v>78</v>
      </c>
    </row>
    <row r="27" spans="1:11" ht="23.85" customHeight="1" x14ac:dyDescent="0.45">
      <c r="A27" s="9" t="s">
        <v>143</v>
      </c>
      <c r="B27" s="10" t="s">
        <v>144</v>
      </c>
      <c r="C27" s="10" t="s">
        <v>145</v>
      </c>
      <c r="D27" s="19"/>
      <c r="E27" s="11" t="s">
        <v>146</v>
      </c>
      <c r="F27" s="19"/>
      <c r="G27" s="19"/>
      <c r="H27" s="19"/>
      <c r="I27" s="19"/>
      <c r="J27" s="19" t="s">
        <v>64</v>
      </c>
      <c r="K27" s="19" t="s">
        <v>134</v>
      </c>
    </row>
    <row r="28" spans="1:11" ht="23.85" customHeight="1" x14ac:dyDescent="0.45">
      <c r="A28" s="9" t="s">
        <v>147</v>
      </c>
      <c r="B28" s="10" t="s">
        <v>148</v>
      </c>
      <c r="C28" s="10" t="s">
        <v>149</v>
      </c>
      <c r="D28" s="19"/>
      <c r="E28" s="11" t="s">
        <v>150</v>
      </c>
      <c r="F28" s="19"/>
      <c r="G28" s="19"/>
      <c r="H28" s="19"/>
      <c r="I28" s="19"/>
      <c r="J28" s="19" t="s">
        <v>64</v>
      </c>
      <c r="K28" s="19" t="s">
        <v>134</v>
      </c>
    </row>
    <row r="29" spans="1:11" ht="23.85" customHeight="1" x14ac:dyDescent="0.45">
      <c r="A29" s="9" t="s">
        <v>151</v>
      </c>
      <c r="B29" s="10" t="s">
        <v>152</v>
      </c>
      <c r="C29" s="10" t="s">
        <v>153</v>
      </c>
      <c r="D29" s="19"/>
      <c r="E29" s="11" t="s">
        <v>154</v>
      </c>
      <c r="F29" s="19"/>
      <c r="G29" s="19"/>
      <c r="H29" s="19"/>
      <c r="I29" s="19"/>
      <c r="J29" s="19" t="s">
        <v>64</v>
      </c>
      <c r="K29" s="19" t="s">
        <v>134</v>
      </c>
    </row>
    <row r="30" spans="1:11" ht="46.25" customHeight="1" x14ac:dyDescent="0.45">
      <c r="A30" s="9" t="s">
        <v>155</v>
      </c>
      <c r="B30" s="10" t="s">
        <v>156</v>
      </c>
      <c r="C30" s="10" t="s">
        <v>157</v>
      </c>
      <c r="D30" s="19"/>
      <c r="E30" s="11" t="s">
        <v>158</v>
      </c>
      <c r="F30" s="19"/>
      <c r="G30" s="19"/>
      <c r="H30" s="19"/>
      <c r="I30" s="19"/>
      <c r="J30" s="19" t="s">
        <v>64</v>
      </c>
      <c r="K30" s="19" t="s">
        <v>78</v>
      </c>
    </row>
    <row r="31" spans="1:11" ht="23.85" customHeight="1" x14ac:dyDescent="0.45">
      <c r="A31" s="9" t="s">
        <v>159</v>
      </c>
      <c r="B31" s="10" t="s">
        <v>160</v>
      </c>
      <c r="C31" s="10" t="s">
        <v>161</v>
      </c>
      <c r="D31" s="19"/>
      <c r="E31" s="11" t="s">
        <v>162</v>
      </c>
      <c r="F31" s="19"/>
      <c r="G31" s="19"/>
      <c r="H31" s="19"/>
      <c r="I31" s="19"/>
      <c r="J31" s="19" t="s">
        <v>64</v>
      </c>
      <c r="K31" s="19" t="s">
        <v>78</v>
      </c>
    </row>
    <row r="32" spans="1:11" ht="35.1" customHeight="1" x14ac:dyDescent="0.45">
      <c r="A32" s="9" t="s">
        <v>163</v>
      </c>
      <c r="B32" s="10" t="s">
        <v>164</v>
      </c>
      <c r="C32" s="10" t="s">
        <v>165</v>
      </c>
      <c r="D32" s="19"/>
      <c r="E32" s="11" t="s">
        <v>166</v>
      </c>
      <c r="F32" s="19"/>
      <c r="G32" s="19"/>
      <c r="H32" s="19"/>
      <c r="I32" s="19"/>
      <c r="J32" s="19" t="s">
        <v>64</v>
      </c>
      <c r="K32" s="19" t="s">
        <v>134</v>
      </c>
    </row>
    <row r="33" spans="1:11" ht="35.1" customHeight="1" x14ac:dyDescent="0.45">
      <c r="A33" s="12" t="s">
        <v>167</v>
      </c>
      <c r="B33" s="10" t="s">
        <v>168</v>
      </c>
      <c r="C33" s="10" t="s">
        <v>169</v>
      </c>
      <c r="D33" s="19"/>
      <c r="E33" s="11" t="s">
        <v>170</v>
      </c>
      <c r="F33" s="19"/>
      <c r="G33" s="19"/>
      <c r="H33" s="19"/>
      <c r="I33" s="19"/>
      <c r="J33" s="19" t="s">
        <v>64</v>
      </c>
      <c r="K33" s="19" t="s">
        <v>134</v>
      </c>
    </row>
    <row r="34" spans="1:11" ht="23.85" customHeight="1" x14ac:dyDescent="0.45">
      <c r="A34" s="9" t="s">
        <v>171</v>
      </c>
      <c r="B34" s="10" t="s">
        <v>172</v>
      </c>
      <c r="C34" s="10" t="s">
        <v>173</v>
      </c>
      <c r="D34" s="19"/>
      <c r="E34" s="11" t="s">
        <v>174</v>
      </c>
      <c r="F34" s="19"/>
      <c r="G34" s="19"/>
      <c r="H34" s="19"/>
      <c r="I34" s="19"/>
      <c r="J34" s="19" t="s">
        <v>64</v>
      </c>
      <c r="K34" s="19" t="s">
        <v>134</v>
      </c>
    </row>
    <row r="35" spans="1:11" ht="23.85" customHeight="1" x14ac:dyDescent="0.45">
      <c r="A35" s="9" t="s">
        <v>175</v>
      </c>
      <c r="B35" s="10" t="s">
        <v>176</v>
      </c>
      <c r="C35" s="10" t="s">
        <v>177</v>
      </c>
      <c r="D35" s="19"/>
      <c r="E35" s="11" t="s">
        <v>178</v>
      </c>
      <c r="F35" s="19"/>
      <c r="G35" s="19"/>
      <c r="H35" s="19"/>
      <c r="I35" s="19"/>
      <c r="J35" s="19" t="s">
        <v>64</v>
      </c>
      <c r="K35" s="19" t="s">
        <v>134</v>
      </c>
    </row>
    <row r="36" spans="1:11" ht="23.85" customHeight="1" x14ac:dyDescent="0.45">
      <c r="A36" s="9" t="s">
        <v>179</v>
      </c>
      <c r="B36" s="10" t="s">
        <v>180</v>
      </c>
      <c r="C36" s="10" t="s">
        <v>181</v>
      </c>
      <c r="D36" s="19"/>
      <c r="E36" s="11" t="s">
        <v>182</v>
      </c>
      <c r="F36" s="19"/>
      <c r="G36" s="19"/>
      <c r="H36" s="19"/>
      <c r="I36" s="19"/>
      <c r="J36" s="19" t="s">
        <v>64</v>
      </c>
      <c r="K36" s="19" t="s">
        <v>78</v>
      </c>
    </row>
    <row r="37" spans="1:11" ht="46.25" customHeight="1" x14ac:dyDescent="0.45">
      <c r="A37" s="12" t="s">
        <v>183</v>
      </c>
      <c r="B37" s="10" t="s">
        <v>184</v>
      </c>
      <c r="C37" s="10" t="s">
        <v>185</v>
      </c>
      <c r="D37" s="19"/>
      <c r="E37" s="11" t="s">
        <v>186</v>
      </c>
      <c r="F37" s="19"/>
      <c r="G37" s="19"/>
      <c r="H37" s="19"/>
      <c r="I37" s="19"/>
      <c r="J37" s="19" t="s">
        <v>64</v>
      </c>
      <c r="K37" s="19" t="s">
        <v>134</v>
      </c>
    </row>
    <row r="38" spans="1:11" ht="23.85" customHeight="1" x14ac:dyDescent="0.45">
      <c r="A38" s="9" t="s">
        <v>187</v>
      </c>
      <c r="B38" s="10" t="s">
        <v>188</v>
      </c>
      <c r="C38" s="10" t="s">
        <v>189</v>
      </c>
      <c r="D38" s="19"/>
      <c r="E38" s="11" t="s">
        <v>190</v>
      </c>
      <c r="F38" s="19"/>
      <c r="G38" s="19"/>
      <c r="H38" s="19"/>
      <c r="I38" s="19"/>
      <c r="J38" s="19" t="s">
        <v>64</v>
      </c>
      <c r="K38" s="19" t="s">
        <v>78</v>
      </c>
    </row>
    <row r="39" spans="1:11" ht="23.85" customHeight="1" x14ac:dyDescent="0.45">
      <c r="A39" s="9" t="s">
        <v>191</v>
      </c>
      <c r="B39" s="10" t="s">
        <v>192</v>
      </c>
      <c r="C39" s="10" t="s">
        <v>193</v>
      </c>
      <c r="D39" s="19"/>
      <c r="E39" s="11" t="s">
        <v>194</v>
      </c>
      <c r="F39" s="19"/>
      <c r="G39" s="19"/>
      <c r="H39" s="19"/>
      <c r="I39" s="19"/>
      <c r="J39" s="19" t="s">
        <v>64</v>
      </c>
      <c r="K39" s="19" t="s">
        <v>65</v>
      </c>
    </row>
    <row r="40" spans="1:11" ht="23.85" customHeight="1" x14ac:dyDescent="0.45">
      <c r="A40" s="9" t="s">
        <v>195</v>
      </c>
      <c r="B40" s="10" t="s">
        <v>196</v>
      </c>
      <c r="C40" s="10" t="s">
        <v>197</v>
      </c>
      <c r="D40" s="19"/>
      <c r="E40" s="11" t="s">
        <v>198</v>
      </c>
      <c r="F40" s="19"/>
      <c r="G40" s="19"/>
      <c r="H40" s="19"/>
      <c r="I40" s="19"/>
      <c r="J40" s="19" t="s">
        <v>64</v>
      </c>
      <c r="K40" s="19" t="s">
        <v>134</v>
      </c>
    </row>
    <row r="41" spans="1:11" ht="35.1" customHeight="1" x14ac:dyDescent="0.45">
      <c r="A41" s="9" t="s">
        <v>199</v>
      </c>
      <c r="B41" s="10" t="s">
        <v>200</v>
      </c>
      <c r="C41" s="10" t="s">
        <v>201</v>
      </c>
      <c r="D41" s="19"/>
      <c r="E41" s="11" t="s">
        <v>202</v>
      </c>
      <c r="F41" s="19"/>
      <c r="G41" s="19"/>
      <c r="H41" s="19"/>
      <c r="I41" s="19"/>
      <c r="J41" s="19" t="s">
        <v>64</v>
      </c>
      <c r="K41" s="19" t="s">
        <v>134</v>
      </c>
    </row>
    <row r="42" spans="1:11" ht="23.85" customHeight="1" x14ac:dyDescent="0.45">
      <c r="A42" s="9" t="s">
        <v>203</v>
      </c>
      <c r="B42" s="10" t="s">
        <v>204</v>
      </c>
      <c r="C42" s="10" t="s">
        <v>205</v>
      </c>
      <c r="D42" s="19"/>
      <c r="E42" s="11" t="s">
        <v>206</v>
      </c>
      <c r="F42" s="19"/>
      <c r="G42" s="19"/>
      <c r="H42" s="19"/>
      <c r="I42" s="19"/>
      <c r="J42" s="19" t="s">
        <v>64</v>
      </c>
      <c r="K42" s="19" t="s">
        <v>78</v>
      </c>
    </row>
    <row r="43" spans="1:11" ht="22.35" customHeight="1" x14ac:dyDescent="0.45">
      <c r="A43" s="13" t="s">
        <v>207</v>
      </c>
      <c r="B43" s="13" t="s">
        <v>208</v>
      </c>
      <c r="C43" s="13" t="s">
        <v>84</v>
      </c>
      <c r="D43" s="20"/>
      <c r="E43" s="13" t="s">
        <v>209</v>
      </c>
      <c r="F43" s="20"/>
      <c r="G43" s="20"/>
      <c r="H43" s="20"/>
      <c r="I43" s="20"/>
      <c r="J43" s="20" t="s">
        <v>64</v>
      </c>
      <c r="K43" s="20" t="s">
        <v>65</v>
      </c>
    </row>
    <row r="44" spans="1:11" ht="15" customHeight="1" x14ac:dyDescent="0.45">
      <c r="A44" s="9" t="s">
        <v>210</v>
      </c>
      <c r="B44" s="10" t="s">
        <v>211</v>
      </c>
      <c r="C44" s="10" t="s">
        <v>212</v>
      </c>
      <c r="D44" s="19"/>
      <c r="E44" s="11" t="s">
        <v>213</v>
      </c>
      <c r="F44" s="19"/>
      <c r="G44" s="19"/>
      <c r="H44" s="19"/>
      <c r="I44" s="19"/>
      <c r="J44" s="19" t="s">
        <v>64</v>
      </c>
      <c r="K44" s="19" t="s">
        <v>78</v>
      </c>
    </row>
    <row r="45" spans="1:11" ht="23.85" customHeight="1" x14ac:dyDescent="0.45">
      <c r="A45" s="9" t="s">
        <v>214</v>
      </c>
      <c r="B45" s="10" t="s">
        <v>215</v>
      </c>
      <c r="C45" s="10" t="s">
        <v>216</v>
      </c>
      <c r="D45" s="19"/>
      <c r="E45" s="11" t="s">
        <v>217</v>
      </c>
      <c r="F45" s="19"/>
      <c r="G45" s="19"/>
      <c r="H45" s="19"/>
      <c r="I45" s="19"/>
      <c r="J45" s="19" t="s">
        <v>64</v>
      </c>
      <c r="K45" s="19" t="s">
        <v>78</v>
      </c>
    </row>
    <row r="46" spans="1:11" ht="23.85" customHeight="1" x14ac:dyDescent="0.45">
      <c r="A46" s="9" t="s">
        <v>218</v>
      </c>
      <c r="B46" s="10" t="s">
        <v>219</v>
      </c>
      <c r="C46" s="10" t="s">
        <v>84</v>
      </c>
      <c r="D46" s="19"/>
      <c r="E46" s="11" t="s">
        <v>220</v>
      </c>
      <c r="F46" s="19"/>
      <c r="G46" s="19"/>
      <c r="H46" s="19"/>
      <c r="I46" s="19"/>
      <c r="J46" s="19" t="s">
        <v>64</v>
      </c>
      <c r="K46" s="19" t="s">
        <v>65</v>
      </c>
    </row>
    <row r="47" spans="1:11" ht="23.85" customHeight="1" x14ac:dyDescent="0.45">
      <c r="A47" s="9" t="s">
        <v>221</v>
      </c>
      <c r="B47" s="10" t="s">
        <v>222</v>
      </c>
      <c r="C47" s="10" t="s">
        <v>223</v>
      </c>
      <c r="D47" s="19"/>
      <c r="E47" s="11" t="s">
        <v>224</v>
      </c>
      <c r="F47" s="19"/>
      <c r="G47" s="19"/>
      <c r="H47" s="19"/>
      <c r="I47" s="19"/>
      <c r="J47" s="19" t="s">
        <v>64</v>
      </c>
      <c r="K47" s="19" t="s">
        <v>78</v>
      </c>
    </row>
    <row r="48" spans="1:11" ht="23.85" customHeight="1" x14ac:dyDescent="0.45">
      <c r="A48" s="9" t="s">
        <v>225</v>
      </c>
      <c r="B48" s="10" t="s">
        <v>226</v>
      </c>
      <c r="C48" s="10" t="s">
        <v>227</v>
      </c>
      <c r="D48" s="19"/>
      <c r="E48" s="11" t="s">
        <v>228</v>
      </c>
      <c r="F48" s="19"/>
      <c r="G48" s="19"/>
      <c r="H48" s="19"/>
      <c r="I48" s="19"/>
      <c r="J48" s="19" t="s">
        <v>64</v>
      </c>
      <c r="K48" s="19" t="s">
        <v>78</v>
      </c>
    </row>
    <row r="49" spans="1:11" ht="23.85" customHeight="1" x14ac:dyDescent="0.45">
      <c r="A49" s="9" t="s">
        <v>229</v>
      </c>
      <c r="B49" s="10" t="s">
        <v>230</v>
      </c>
      <c r="C49" s="10" t="s">
        <v>231</v>
      </c>
      <c r="D49" s="19"/>
      <c r="E49" s="11" t="s">
        <v>232</v>
      </c>
      <c r="F49" s="19"/>
      <c r="G49" s="19"/>
      <c r="H49" s="19"/>
      <c r="I49" s="19"/>
      <c r="J49" s="19" t="s">
        <v>64</v>
      </c>
      <c r="K49" s="19" t="s">
        <v>65</v>
      </c>
    </row>
    <row r="50" spans="1:11" ht="46.25" customHeight="1" x14ac:dyDescent="0.45">
      <c r="A50" s="12" t="s">
        <v>233</v>
      </c>
      <c r="B50" s="10" t="s">
        <v>234</v>
      </c>
      <c r="C50" s="10" t="s">
        <v>235</v>
      </c>
      <c r="D50" s="19"/>
      <c r="E50" s="11" t="s">
        <v>236</v>
      </c>
      <c r="F50" s="19"/>
      <c r="G50" s="19"/>
      <c r="H50" s="19"/>
      <c r="I50" s="19"/>
      <c r="J50" s="19" t="s">
        <v>64</v>
      </c>
      <c r="K50" s="19" t="s">
        <v>134</v>
      </c>
    </row>
    <row r="51" spans="1:11" ht="35.1" customHeight="1" x14ac:dyDescent="0.45">
      <c r="A51" s="9" t="s">
        <v>237</v>
      </c>
      <c r="B51" s="10" t="s">
        <v>238</v>
      </c>
      <c r="C51" s="10" t="s">
        <v>239</v>
      </c>
      <c r="D51" s="19"/>
      <c r="E51" s="11" t="s">
        <v>240</v>
      </c>
      <c r="F51" s="19"/>
      <c r="G51" s="19"/>
      <c r="H51" s="19"/>
      <c r="I51" s="19"/>
      <c r="J51" s="19" t="s">
        <v>64</v>
      </c>
      <c r="K51" s="19" t="s">
        <v>134</v>
      </c>
    </row>
    <row r="52" spans="1:11" ht="23.85" customHeight="1" x14ac:dyDescent="0.45">
      <c r="A52" s="9" t="s">
        <v>241</v>
      </c>
      <c r="B52" s="10" t="s">
        <v>242</v>
      </c>
      <c r="C52" s="10" t="s">
        <v>243</v>
      </c>
      <c r="D52" s="19"/>
      <c r="E52" s="11" t="s">
        <v>244</v>
      </c>
      <c r="F52" s="19"/>
      <c r="G52" s="19"/>
      <c r="H52" s="19"/>
      <c r="I52" s="19"/>
      <c r="J52" s="19" t="s">
        <v>64</v>
      </c>
      <c r="K52" s="19" t="s">
        <v>78</v>
      </c>
    </row>
    <row r="53" spans="1:11" ht="23.85" customHeight="1" x14ac:dyDescent="0.45">
      <c r="A53" s="9" t="s">
        <v>245</v>
      </c>
      <c r="B53" s="10" t="s">
        <v>246</v>
      </c>
      <c r="C53" s="10" t="s">
        <v>247</v>
      </c>
      <c r="D53" s="19"/>
      <c r="E53" s="11" t="s">
        <v>248</v>
      </c>
      <c r="F53" s="19"/>
      <c r="G53" s="19"/>
      <c r="H53" s="19"/>
      <c r="I53" s="19"/>
      <c r="J53" s="19" t="s">
        <v>64</v>
      </c>
      <c r="K53" s="19" t="s">
        <v>134</v>
      </c>
    </row>
    <row r="54" spans="1:11" ht="23.85" customHeight="1" x14ac:dyDescent="0.45">
      <c r="A54" s="9" t="s">
        <v>249</v>
      </c>
      <c r="B54" s="10" t="s">
        <v>250</v>
      </c>
      <c r="C54" s="10" t="s">
        <v>251</v>
      </c>
      <c r="D54" s="19"/>
      <c r="E54" s="11" t="s">
        <v>252</v>
      </c>
      <c r="F54" s="19"/>
      <c r="G54" s="19"/>
      <c r="H54" s="19"/>
      <c r="I54" s="19"/>
      <c r="J54" s="19" t="s">
        <v>64</v>
      </c>
      <c r="K54" s="19" t="s">
        <v>78</v>
      </c>
    </row>
    <row r="55" spans="1:11" ht="15" customHeight="1" x14ac:dyDescent="0.45">
      <c r="A55" s="9" t="s">
        <v>253</v>
      </c>
      <c r="B55" s="10" t="s">
        <v>254</v>
      </c>
      <c r="C55" s="10" t="s">
        <v>255</v>
      </c>
      <c r="D55" s="19"/>
      <c r="E55" s="11" t="s">
        <v>256</v>
      </c>
      <c r="F55" s="19"/>
      <c r="G55" s="19"/>
      <c r="H55" s="19"/>
      <c r="I55" s="19"/>
      <c r="J55" s="19" t="s">
        <v>64</v>
      </c>
      <c r="K55" s="19" t="s">
        <v>78</v>
      </c>
    </row>
    <row r="56" spans="1:11" ht="23.85" customHeight="1" x14ac:dyDescent="0.45">
      <c r="A56" s="9" t="s">
        <v>257</v>
      </c>
      <c r="B56" s="10" t="s">
        <v>258</v>
      </c>
      <c r="C56" s="10" t="s">
        <v>259</v>
      </c>
      <c r="D56" s="19"/>
      <c r="E56" s="11" t="s">
        <v>260</v>
      </c>
      <c r="F56" s="19"/>
      <c r="G56" s="19"/>
      <c r="H56" s="19"/>
      <c r="I56" s="19"/>
      <c r="J56" s="19" t="s">
        <v>64</v>
      </c>
      <c r="K56" s="19" t="s">
        <v>78</v>
      </c>
    </row>
    <row r="57" spans="1:11" ht="23.85" customHeight="1" x14ac:dyDescent="0.45">
      <c r="A57" s="9" t="s">
        <v>261</v>
      </c>
      <c r="B57" s="10" t="s">
        <v>262</v>
      </c>
      <c r="C57" s="10" t="s">
        <v>263</v>
      </c>
      <c r="D57" s="19"/>
      <c r="E57" s="11" t="s">
        <v>264</v>
      </c>
      <c r="F57" s="19"/>
      <c r="G57" s="19"/>
      <c r="H57" s="19"/>
      <c r="I57" s="19"/>
      <c r="J57" s="19" t="s">
        <v>64</v>
      </c>
      <c r="K57" s="19" t="s">
        <v>78</v>
      </c>
    </row>
    <row r="58" spans="1:11" ht="23.85" customHeight="1" x14ac:dyDescent="0.45">
      <c r="A58" s="12" t="s">
        <v>265</v>
      </c>
      <c r="B58" s="10" t="s">
        <v>266</v>
      </c>
      <c r="C58" s="10" t="s">
        <v>267</v>
      </c>
      <c r="D58" s="19"/>
      <c r="E58" s="11" t="s">
        <v>268</v>
      </c>
      <c r="F58" s="19"/>
      <c r="G58" s="19"/>
      <c r="H58" s="19"/>
      <c r="I58" s="19"/>
      <c r="J58" s="19" t="s">
        <v>64</v>
      </c>
      <c r="K58" s="19" t="s">
        <v>78</v>
      </c>
    </row>
    <row r="59" spans="1:11" ht="23.85" customHeight="1" x14ac:dyDescent="0.45">
      <c r="A59" s="9" t="s">
        <v>269</v>
      </c>
      <c r="B59" s="10" t="s">
        <v>270</v>
      </c>
      <c r="C59" s="10" t="s">
        <v>271</v>
      </c>
      <c r="D59" s="19"/>
      <c r="E59" s="11" t="s">
        <v>272</v>
      </c>
      <c r="F59" s="19"/>
      <c r="G59" s="19"/>
      <c r="H59" s="19"/>
      <c r="I59" s="19"/>
      <c r="J59" s="19" t="s">
        <v>64</v>
      </c>
      <c r="K59" s="19" t="s">
        <v>65</v>
      </c>
    </row>
    <row r="60" spans="1:11" ht="15" customHeight="1" x14ac:dyDescent="0.45">
      <c r="A60" s="9" t="s">
        <v>273</v>
      </c>
      <c r="B60" s="10" t="s">
        <v>274</v>
      </c>
      <c r="C60" s="10" t="s">
        <v>275</v>
      </c>
      <c r="D60" s="19"/>
      <c r="E60" s="11" t="s">
        <v>276</v>
      </c>
      <c r="F60" s="19"/>
      <c r="G60" s="19"/>
      <c r="H60" s="19"/>
      <c r="I60" s="19"/>
      <c r="J60" s="19" t="s">
        <v>64</v>
      </c>
      <c r="K60" s="19" t="s">
        <v>65</v>
      </c>
    </row>
    <row r="61" spans="1:11" ht="15" customHeight="1" x14ac:dyDescent="0.45">
      <c r="A61" s="9" t="s">
        <v>277</v>
      </c>
      <c r="B61" s="10" t="s">
        <v>278</v>
      </c>
      <c r="C61" s="10" t="s">
        <v>275</v>
      </c>
      <c r="D61" s="19"/>
      <c r="E61" s="11" t="s">
        <v>279</v>
      </c>
      <c r="F61" s="19"/>
      <c r="G61" s="19"/>
      <c r="H61" s="19"/>
      <c r="I61" s="19"/>
      <c r="J61" s="19" t="s">
        <v>64</v>
      </c>
      <c r="K61" s="19" t="s">
        <v>65</v>
      </c>
    </row>
    <row r="62" spans="1:11" ht="35.1" customHeight="1" x14ac:dyDescent="0.45">
      <c r="A62" s="9" t="s">
        <v>280</v>
      </c>
      <c r="B62" s="10" t="s">
        <v>281</v>
      </c>
      <c r="C62" s="10" t="s">
        <v>282</v>
      </c>
      <c r="D62" s="19"/>
      <c r="E62" s="11" t="s">
        <v>283</v>
      </c>
      <c r="F62" s="19"/>
      <c r="G62" s="19"/>
      <c r="H62" s="19"/>
      <c r="I62" s="19"/>
      <c r="J62" s="19" t="s">
        <v>64</v>
      </c>
      <c r="K62" s="19" t="s">
        <v>78</v>
      </c>
    </row>
    <row r="63" spans="1:11" ht="23.85" customHeight="1" x14ac:dyDescent="0.45">
      <c r="A63" s="9" t="s">
        <v>284</v>
      </c>
      <c r="B63" s="10" t="s">
        <v>285</v>
      </c>
      <c r="C63" s="10" t="s">
        <v>286</v>
      </c>
      <c r="D63" s="19"/>
      <c r="E63" s="11" t="s">
        <v>287</v>
      </c>
      <c r="F63" s="19"/>
      <c r="G63" s="19"/>
      <c r="H63" s="19"/>
      <c r="I63" s="19"/>
      <c r="J63" s="19" t="s">
        <v>64</v>
      </c>
      <c r="K63" s="19" t="s">
        <v>78</v>
      </c>
    </row>
    <row r="64" spans="1:11" ht="23.85" customHeight="1" x14ac:dyDescent="0.45">
      <c r="A64" s="9" t="s">
        <v>288</v>
      </c>
      <c r="B64" s="10" t="s">
        <v>289</v>
      </c>
      <c r="C64" s="10" t="s">
        <v>290</v>
      </c>
      <c r="D64" s="19"/>
      <c r="E64" s="11" t="s">
        <v>291</v>
      </c>
      <c r="F64" s="19"/>
      <c r="G64" s="19"/>
      <c r="H64" s="19"/>
      <c r="I64" s="19"/>
      <c r="J64" s="19" t="s">
        <v>64</v>
      </c>
      <c r="K64" s="19" t="s">
        <v>78</v>
      </c>
    </row>
    <row r="65" spans="1:11" ht="15" customHeight="1" x14ac:dyDescent="0.45">
      <c r="A65" s="9" t="s">
        <v>292</v>
      </c>
      <c r="B65" s="10" t="s">
        <v>293</v>
      </c>
      <c r="C65" s="10" t="s">
        <v>294</v>
      </c>
      <c r="D65" s="19"/>
      <c r="E65" s="11" t="s">
        <v>295</v>
      </c>
      <c r="F65" s="19"/>
      <c r="G65" s="19"/>
      <c r="H65" s="19"/>
      <c r="I65" s="19"/>
      <c r="J65" s="19" t="s">
        <v>64</v>
      </c>
      <c r="K65" s="19" t="s">
        <v>65</v>
      </c>
    </row>
    <row r="66" spans="1:11" ht="35.1" customHeight="1" x14ac:dyDescent="0.45">
      <c r="A66" s="9" t="s">
        <v>296</v>
      </c>
      <c r="B66" s="10" t="s">
        <v>297</v>
      </c>
      <c r="C66" s="10" t="s">
        <v>298</v>
      </c>
      <c r="D66" s="19"/>
      <c r="E66" s="11" t="s">
        <v>299</v>
      </c>
      <c r="F66" s="19"/>
      <c r="G66" s="19"/>
      <c r="H66" s="19"/>
      <c r="I66" s="19"/>
      <c r="J66" s="19" t="s">
        <v>64</v>
      </c>
      <c r="K66" s="19" t="s">
        <v>134</v>
      </c>
    </row>
  </sheetData>
  <sheetProtection password="BBBC" sheet="1" formatCells="0"/>
  <mergeCells count="3">
    <mergeCell ref="A2:K2"/>
    <mergeCell ref="A1:K1"/>
    <mergeCell ref="A3:K3"/>
  </mergeCells>
  <dataValidations count="3">
    <dataValidation type="list" allowBlank="1" sqref="D6:D66" xr:uid="{00000000-0002-0000-0200-000000000000}">
      <formula1>"Y,N,NA"</formula1>
      <formula2>0</formula2>
    </dataValidation>
    <dataValidation type="list" allowBlank="1" sqref="J6:J66" xr:uid="{00000000-0002-0000-0200-000001000000}">
      <formula1>"Pending,In progress,Review,Done,NA"</formula1>
      <formula2>0</formula2>
    </dataValidation>
    <dataValidation type="list" allowBlank="1" sqref="K6:K66" xr:uid="{00000000-0002-0000-0200-000002000000}">
      <formula1>"L,M,H"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2"/>
  <sheetViews>
    <sheetView zoomScaleNormal="100" workbookViewId="0">
      <selection sqref="A1:G1"/>
    </sheetView>
  </sheetViews>
  <sheetFormatPr defaultColWidth="8.6640625" defaultRowHeight="14.25" x14ac:dyDescent="0.45"/>
  <cols>
    <col min="1" max="1" width="52" customWidth="1"/>
    <col min="2" max="3" width="18" customWidth="1"/>
    <col min="4" max="7" width="16" customWidth="1"/>
  </cols>
  <sheetData>
    <row r="1" spans="1:7" ht="27.75" customHeight="1" x14ac:dyDescent="0.45">
      <c r="A1" s="23" t="s">
        <v>0</v>
      </c>
      <c r="B1" s="22"/>
      <c r="C1" s="22"/>
      <c r="D1" s="22"/>
      <c r="E1" s="22"/>
      <c r="F1" s="22"/>
      <c r="G1" s="22"/>
    </row>
    <row r="2" spans="1:7" ht="19.5" customHeight="1" x14ac:dyDescent="0.45">
      <c r="A2" s="21" t="s">
        <v>300</v>
      </c>
      <c r="B2" s="22"/>
      <c r="C2" s="22"/>
      <c r="D2" s="22"/>
      <c r="E2" s="22"/>
      <c r="F2" s="22"/>
      <c r="G2" s="22"/>
    </row>
    <row r="3" spans="1:7" ht="16.5" customHeight="1" x14ac:dyDescent="0.45">
      <c r="A3" s="24" t="s">
        <v>301</v>
      </c>
      <c r="B3" s="22"/>
      <c r="C3" s="22"/>
      <c r="D3" s="22"/>
      <c r="E3" s="22"/>
      <c r="F3" s="22"/>
      <c r="G3" s="22"/>
    </row>
    <row r="5" spans="1:7" ht="15" customHeight="1" x14ac:dyDescent="0.45">
      <c r="A5" s="1" t="s">
        <v>302</v>
      </c>
    </row>
    <row r="6" spans="1:7" ht="15" customHeight="1" x14ac:dyDescent="0.45">
      <c r="A6" s="6" t="s">
        <v>303</v>
      </c>
      <c r="B6" s="6" t="s">
        <v>304</v>
      </c>
      <c r="C6" s="6" t="s">
        <v>305</v>
      </c>
      <c r="D6" s="6" t="s">
        <v>306</v>
      </c>
      <c r="E6" s="6" t="s">
        <v>307</v>
      </c>
      <c r="F6" s="6" t="s">
        <v>30</v>
      </c>
    </row>
    <row r="7" spans="1:7" ht="15" customHeight="1" x14ac:dyDescent="0.45">
      <c r="A7" s="18"/>
      <c r="B7" s="18"/>
      <c r="C7" s="18"/>
      <c r="D7" s="18"/>
      <c r="E7" s="7" t="s">
        <v>308</v>
      </c>
      <c r="F7" s="7" t="str">
        <f t="shared" ref="F7:F12" si="0">IF(D7="","Unpaid - disallow u/s 43B (allow on payment)",IF(D7&lt;=E7,"Paid by 139(1) date - allowable","Paid late - allowable only in year of payment"))</f>
        <v>Unpaid - disallow u/s 43B (allow on payment)</v>
      </c>
    </row>
    <row r="8" spans="1:7" ht="15" customHeight="1" x14ac:dyDescent="0.45">
      <c r="A8" s="18"/>
      <c r="B8" s="18"/>
      <c r="C8" s="18"/>
      <c r="D8" s="18"/>
      <c r="E8" s="7" t="s">
        <v>308</v>
      </c>
      <c r="F8" s="7" t="str">
        <f t="shared" si="0"/>
        <v>Unpaid - disallow u/s 43B (allow on payment)</v>
      </c>
    </row>
    <row r="9" spans="1:7" ht="15" customHeight="1" x14ac:dyDescent="0.45">
      <c r="A9" s="18"/>
      <c r="B9" s="18"/>
      <c r="C9" s="18"/>
      <c r="D9" s="18"/>
      <c r="E9" s="7" t="s">
        <v>308</v>
      </c>
      <c r="F9" s="7" t="str">
        <f t="shared" si="0"/>
        <v>Unpaid - disallow u/s 43B (allow on payment)</v>
      </c>
    </row>
    <row r="10" spans="1:7" ht="15" customHeight="1" x14ac:dyDescent="0.45">
      <c r="A10" s="18"/>
      <c r="B10" s="18"/>
      <c r="C10" s="18"/>
      <c r="D10" s="18"/>
      <c r="E10" s="7" t="s">
        <v>308</v>
      </c>
      <c r="F10" s="7" t="str">
        <f t="shared" si="0"/>
        <v>Unpaid - disallow u/s 43B (allow on payment)</v>
      </c>
    </row>
    <row r="11" spans="1:7" ht="15" customHeight="1" x14ac:dyDescent="0.45">
      <c r="A11" s="18"/>
      <c r="B11" s="18"/>
      <c r="C11" s="18"/>
      <c r="D11" s="18"/>
      <c r="E11" s="7" t="s">
        <v>308</v>
      </c>
      <c r="F11" s="7" t="str">
        <f t="shared" si="0"/>
        <v>Unpaid - disallow u/s 43B (allow on payment)</v>
      </c>
    </row>
    <row r="12" spans="1:7" ht="15" customHeight="1" x14ac:dyDescent="0.45">
      <c r="A12" s="18"/>
      <c r="B12" s="18"/>
      <c r="C12" s="18"/>
      <c r="D12" s="18"/>
      <c r="E12" s="7" t="s">
        <v>308</v>
      </c>
      <c r="F12" s="7" t="str">
        <f t="shared" si="0"/>
        <v>Unpaid - disallow u/s 43B (allow on payment)</v>
      </c>
    </row>
    <row r="15" spans="1:7" ht="15" customHeight="1" x14ac:dyDescent="0.45">
      <c r="A15" s="1" t="s">
        <v>309</v>
      </c>
    </row>
    <row r="16" spans="1:7" ht="23.85" customHeight="1" x14ac:dyDescent="0.45">
      <c r="A16" s="6" t="s">
        <v>310</v>
      </c>
      <c r="B16" s="6" t="s">
        <v>311</v>
      </c>
      <c r="C16" s="6" t="s">
        <v>312</v>
      </c>
      <c r="D16" s="6" t="s">
        <v>313</v>
      </c>
      <c r="E16" s="6" t="s">
        <v>30</v>
      </c>
    </row>
    <row r="17" spans="1:7" ht="15" customHeight="1" x14ac:dyDescent="0.45">
      <c r="A17" s="7" t="s">
        <v>314</v>
      </c>
      <c r="B17" s="18"/>
      <c r="C17" s="18"/>
      <c r="D17" s="18"/>
      <c r="E17" s="7" t="str">
        <f t="shared" ref="E17:E28" si="1">IF(D17="","",IF(D17&lt;=C17,"In time","LATE - taxable u/s 2(24)(x); report in 20(b)"))</f>
        <v/>
      </c>
    </row>
    <row r="18" spans="1:7" ht="15" customHeight="1" x14ac:dyDescent="0.45">
      <c r="A18" s="7" t="s">
        <v>315</v>
      </c>
      <c r="B18" s="18"/>
      <c r="C18" s="18"/>
      <c r="D18" s="18"/>
      <c r="E18" s="7" t="str">
        <f t="shared" si="1"/>
        <v/>
      </c>
    </row>
    <row r="19" spans="1:7" ht="15" customHeight="1" x14ac:dyDescent="0.45">
      <c r="A19" s="7" t="s">
        <v>316</v>
      </c>
      <c r="B19" s="18"/>
      <c r="C19" s="18"/>
      <c r="D19" s="18"/>
      <c r="E19" s="7" t="str">
        <f t="shared" si="1"/>
        <v/>
      </c>
    </row>
    <row r="20" spans="1:7" ht="15" customHeight="1" x14ac:dyDescent="0.45">
      <c r="A20" s="7" t="s">
        <v>317</v>
      </c>
      <c r="B20" s="18"/>
      <c r="C20" s="18"/>
      <c r="D20" s="18"/>
      <c r="E20" s="7" t="str">
        <f t="shared" si="1"/>
        <v/>
      </c>
    </row>
    <row r="21" spans="1:7" ht="15" customHeight="1" x14ac:dyDescent="0.45">
      <c r="A21" s="7" t="s">
        <v>318</v>
      </c>
      <c r="B21" s="18"/>
      <c r="C21" s="18"/>
      <c r="D21" s="18"/>
      <c r="E21" s="7" t="str">
        <f t="shared" si="1"/>
        <v/>
      </c>
    </row>
    <row r="22" spans="1:7" ht="15" customHeight="1" x14ac:dyDescent="0.45">
      <c r="A22" s="7" t="s">
        <v>319</v>
      </c>
      <c r="B22" s="18"/>
      <c r="C22" s="18"/>
      <c r="D22" s="18"/>
      <c r="E22" s="7" t="str">
        <f t="shared" si="1"/>
        <v/>
      </c>
    </row>
    <row r="23" spans="1:7" ht="15" customHeight="1" x14ac:dyDescent="0.45">
      <c r="A23" s="7" t="s">
        <v>320</v>
      </c>
      <c r="B23" s="18"/>
      <c r="C23" s="18"/>
      <c r="D23" s="18"/>
      <c r="E23" s="7" t="str">
        <f t="shared" si="1"/>
        <v/>
      </c>
    </row>
    <row r="24" spans="1:7" ht="15" customHeight="1" x14ac:dyDescent="0.45">
      <c r="A24" s="7" t="s">
        <v>321</v>
      </c>
      <c r="B24" s="18"/>
      <c r="C24" s="18"/>
      <c r="D24" s="18"/>
      <c r="E24" s="7" t="str">
        <f t="shared" si="1"/>
        <v/>
      </c>
    </row>
    <row r="25" spans="1:7" ht="15" customHeight="1" x14ac:dyDescent="0.45">
      <c r="A25" s="7" t="s">
        <v>322</v>
      </c>
      <c r="B25" s="18"/>
      <c r="C25" s="18"/>
      <c r="D25" s="18"/>
      <c r="E25" s="7" t="str">
        <f t="shared" si="1"/>
        <v/>
      </c>
    </row>
    <row r="26" spans="1:7" ht="15" customHeight="1" x14ac:dyDescent="0.45">
      <c r="A26" s="7" t="s">
        <v>323</v>
      </c>
      <c r="B26" s="18"/>
      <c r="C26" s="18"/>
      <c r="D26" s="18"/>
      <c r="E26" s="7" t="str">
        <f t="shared" si="1"/>
        <v/>
      </c>
    </row>
    <row r="27" spans="1:7" ht="15" customHeight="1" x14ac:dyDescent="0.45">
      <c r="A27" s="7" t="s">
        <v>324</v>
      </c>
      <c r="B27" s="18"/>
      <c r="C27" s="18"/>
      <c r="D27" s="18"/>
      <c r="E27" s="7" t="str">
        <f t="shared" si="1"/>
        <v/>
      </c>
    </row>
    <row r="28" spans="1:7" ht="15" customHeight="1" x14ac:dyDescent="0.45">
      <c r="A28" s="7" t="s">
        <v>325</v>
      </c>
      <c r="B28" s="18"/>
      <c r="C28" s="18"/>
      <c r="D28" s="18"/>
      <c r="E28" s="7" t="str">
        <f t="shared" si="1"/>
        <v/>
      </c>
    </row>
    <row r="31" spans="1:7" ht="15" customHeight="1" x14ac:dyDescent="0.45">
      <c r="A31" s="1" t="s">
        <v>326</v>
      </c>
    </row>
    <row r="32" spans="1:7" ht="15" customHeight="1" x14ac:dyDescent="0.45">
      <c r="A32" s="6" t="s">
        <v>327</v>
      </c>
      <c r="B32" s="6" t="s">
        <v>7</v>
      </c>
      <c r="C32" s="6" t="s">
        <v>304</v>
      </c>
      <c r="D32" s="6" t="s">
        <v>328</v>
      </c>
      <c r="E32" s="6" t="s">
        <v>329</v>
      </c>
      <c r="F32" s="6" t="s">
        <v>330</v>
      </c>
      <c r="G32" s="6" t="s">
        <v>331</v>
      </c>
    </row>
    <row r="33" spans="1:7" ht="15" customHeight="1" x14ac:dyDescent="0.45">
      <c r="A33" s="18"/>
      <c r="B33" s="18"/>
      <c r="C33" s="18"/>
      <c r="D33" s="18"/>
      <c r="E33" s="18"/>
      <c r="F33" s="18"/>
      <c r="G33" s="18"/>
    </row>
    <row r="34" spans="1:7" ht="15" customHeight="1" x14ac:dyDescent="0.45">
      <c r="A34" s="18"/>
      <c r="B34" s="18"/>
      <c r="C34" s="18"/>
      <c r="D34" s="18"/>
      <c r="E34" s="18"/>
      <c r="F34" s="18"/>
      <c r="G34" s="18"/>
    </row>
    <row r="35" spans="1:7" ht="15" customHeight="1" x14ac:dyDescent="0.45">
      <c r="A35" s="18"/>
      <c r="B35" s="18"/>
      <c r="C35" s="18"/>
      <c r="D35" s="18"/>
      <c r="E35" s="18"/>
      <c r="F35" s="18"/>
      <c r="G35" s="18"/>
    </row>
    <row r="36" spans="1:7" ht="15" customHeight="1" x14ac:dyDescent="0.45">
      <c r="A36" s="18"/>
      <c r="B36" s="18"/>
      <c r="C36" s="18"/>
      <c r="D36" s="18"/>
      <c r="E36" s="18"/>
      <c r="F36" s="18"/>
      <c r="G36" s="18"/>
    </row>
    <row r="37" spans="1:7" ht="15" customHeight="1" x14ac:dyDescent="0.45">
      <c r="A37" s="18"/>
      <c r="B37" s="18"/>
      <c r="C37" s="18"/>
      <c r="D37" s="18"/>
      <c r="E37" s="18"/>
      <c r="F37" s="18"/>
      <c r="G37" s="18"/>
    </row>
    <row r="38" spans="1:7" ht="15" customHeight="1" x14ac:dyDescent="0.45">
      <c r="A38" s="18"/>
      <c r="B38" s="18"/>
      <c r="C38" s="18"/>
      <c r="D38" s="18"/>
      <c r="E38" s="18"/>
      <c r="F38" s="18"/>
      <c r="G38" s="18"/>
    </row>
    <row r="39" spans="1:7" ht="15" customHeight="1" x14ac:dyDescent="0.45">
      <c r="A39" s="18"/>
      <c r="B39" s="18"/>
      <c r="C39" s="18"/>
      <c r="D39" s="18"/>
      <c r="E39" s="18"/>
      <c r="F39" s="18"/>
      <c r="G39" s="18"/>
    </row>
    <row r="40" spans="1:7" ht="15" customHeight="1" x14ac:dyDescent="0.45">
      <c r="A40" s="18"/>
      <c r="B40" s="18"/>
      <c r="C40" s="18"/>
      <c r="D40" s="18"/>
      <c r="E40" s="18"/>
      <c r="F40" s="18"/>
      <c r="G40" s="18"/>
    </row>
    <row r="41" spans="1:7" ht="15" customHeight="1" x14ac:dyDescent="0.45">
      <c r="A41" s="5" t="s">
        <v>332</v>
      </c>
    </row>
    <row r="43" spans="1:7" ht="15" customHeight="1" x14ac:dyDescent="0.45">
      <c r="A43" s="1" t="s">
        <v>333</v>
      </c>
    </row>
    <row r="44" spans="1:7" ht="15" customHeight="1" x14ac:dyDescent="0.45">
      <c r="A44" s="6" t="s">
        <v>334</v>
      </c>
      <c r="B44" s="6" t="s">
        <v>304</v>
      </c>
    </row>
    <row r="45" spans="1:7" ht="15" customHeight="1" x14ac:dyDescent="0.45">
      <c r="A45" s="7" t="s">
        <v>335</v>
      </c>
      <c r="B45" s="18"/>
    </row>
    <row r="46" spans="1:7" ht="15" customHeight="1" x14ac:dyDescent="0.45">
      <c r="A46" s="7" t="s">
        <v>336</v>
      </c>
      <c r="B46" s="18"/>
    </row>
    <row r="47" spans="1:7" ht="15" customHeight="1" x14ac:dyDescent="0.45">
      <c r="A47" s="7" t="s">
        <v>337</v>
      </c>
      <c r="B47" s="18"/>
    </row>
    <row r="48" spans="1:7" ht="15" customHeight="1" x14ac:dyDescent="0.45">
      <c r="A48" s="7" t="s">
        <v>338</v>
      </c>
      <c r="B48" s="3" t="str">
        <f>IF(B46="","",B46-B47)</f>
        <v/>
      </c>
    </row>
    <row r="50" spans="1:7" ht="15" customHeight="1" x14ac:dyDescent="0.45">
      <c r="A50" s="1" t="s">
        <v>339</v>
      </c>
    </row>
    <row r="51" spans="1:7" ht="23.85" customHeight="1" x14ac:dyDescent="0.45">
      <c r="A51" s="6" t="s">
        <v>340</v>
      </c>
      <c r="B51" s="6" t="s">
        <v>341</v>
      </c>
      <c r="C51" s="6" t="s">
        <v>342</v>
      </c>
      <c r="D51" s="6" t="s">
        <v>343</v>
      </c>
      <c r="E51" s="6" t="s">
        <v>344</v>
      </c>
      <c r="F51" s="6" t="s">
        <v>345</v>
      </c>
      <c r="G51" s="6" t="s">
        <v>346</v>
      </c>
    </row>
    <row r="52" spans="1:7" ht="15" customHeight="1" x14ac:dyDescent="0.45">
      <c r="A52" s="18"/>
      <c r="B52" s="18"/>
      <c r="C52" s="18"/>
      <c r="D52" s="18"/>
      <c r="E52" s="18"/>
      <c r="F52" s="18"/>
      <c r="G52" s="7" t="str">
        <f t="shared" ref="G52:G59" si="2">IF(OR(E52="",F52=""),"",E52-F52)</f>
        <v/>
      </c>
    </row>
    <row r="53" spans="1:7" ht="15" customHeight="1" x14ac:dyDescent="0.45">
      <c r="A53" s="18"/>
      <c r="B53" s="18"/>
      <c r="C53" s="18"/>
      <c r="D53" s="18"/>
      <c r="E53" s="18"/>
      <c r="F53" s="18"/>
      <c r="G53" s="7" t="str">
        <f t="shared" si="2"/>
        <v/>
      </c>
    </row>
    <row r="54" spans="1:7" ht="15" customHeight="1" x14ac:dyDescent="0.45">
      <c r="A54" s="18"/>
      <c r="B54" s="18"/>
      <c r="C54" s="18"/>
      <c r="D54" s="18"/>
      <c r="E54" s="18"/>
      <c r="F54" s="18"/>
      <c r="G54" s="7" t="str">
        <f t="shared" si="2"/>
        <v/>
      </c>
    </row>
    <row r="55" spans="1:7" ht="15" customHeight="1" x14ac:dyDescent="0.45">
      <c r="A55" s="18"/>
      <c r="B55" s="18"/>
      <c r="C55" s="18"/>
      <c r="D55" s="18"/>
      <c r="E55" s="18"/>
      <c r="F55" s="18"/>
      <c r="G55" s="7" t="str">
        <f t="shared" si="2"/>
        <v/>
      </c>
    </row>
    <row r="56" spans="1:7" ht="15" customHeight="1" x14ac:dyDescent="0.45">
      <c r="A56" s="18"/>
      <c r="B56" s="18"/>
      <c r="C56" s="18"/>
      <c r="D56" s="18"/>
      <c r="E56" s="18"/>
      <c r="F56" s="18"/>
      <c r="G56" s="7" t="str">
        <f t="shared" si="2"/>
        <v/>
      </c>
    </row>
    <row r="57" spans="1:7" ht="15" customHeight="1" x14ac:dyDescent="0.45">
      <c r="A57" s="18"/>
      <c r="B57" s="18"/>
      <c r="C57" s="18"/>
      <c r="D57" s="18"/>
      <c r="E57" s="18"/>
      <c r="F57" s="18"/>
      <c r="G57" s="7" t="str">
        <f t="shared" si="2"/>
        <v/>
      </c>
    </row>
    <row r="58" spans="1:7" ht="15" customHeight="1" x14ac:dyDescent="0.45">
      <c r="A58" s="18"/>
      <c r="B58" s="18"/>
      <c r="C58" s="18"/>
      <c r="D58" s="18"/>
      <c r="E58" s="18"/>
      <c r="F58" s="18"/>
      <c r="G58" s="7" t="str">
        <f t="shared" si="2"/>
        <v/>
      </c>
    </row>
    <row r="59" spans="1:7" ht="15" customHeight="1" x14ac:dyDescent="0.45">
      <c r="A59" s="18"/>
      <c r="B59" s="18"/>
      <c r="C59" s="18"/>
      <c r="D59" s="18"/>
      <c r="E59" s="18"/>
      <c r="F59" s="18"/>
      <c r="G59" s="7" t="str">
        <f t="shared" si="2"/>
        <v/>
      </c>
    </row>
    <row r="61" spans="1:7" ht="15" customHeight="1" x14ac:dyDescent="0.45">
      <c r="A61" s="1" t="s">
        <v>347</v>
      </c>
    </row>
    <row r="62" spans="1:7" ht="15" customHeight="1" x14ac:dyDescent="0.45">
      <c r="A62" s="6" t="s">
        <v>334</v>
      </c>
      <c r="B62" s="6" t="s">
        <v>348</v>
      </c>
      <c r="C62" s="6" t="s">
        <v>349</v>
      </c>
    </row>
    <row r="63" spans="1:7" ht="15" customHeight="1" x14ac:dyDescent="0.45">
      <c r="A63" s="7" t="s">
        <v>350</v>
      </c>
      <c r="B63" s="18"/>
      <c r="C63" s="18"/>
    </row>
    <row r="64" spans="1:7" ht="15" customHeight="1" x14ac:dyDescent="0.45">
      <c r="A64" s="7" t="s">
        <v>351</v>
      </c>
      <c r="B64" s="18"/>
      <c r="C64" s="18"/>
    </row>
    <row r="65" spans="1:3" ht="15" customHeight="1" x14ac:dyDescent="0.45">
      <c r="A65" s="7" t="s">
        <v>352</v>
      </c>
      <c r="B65" s="18"/>
      <c r="C65" s="18"/>
    </row>
    <row r="66" spans="1:3" ht="15" customHeight="1" x14ac:dyDescent="0.45">
      <c r="A66" s="7" t="s">
        <v>353</v>
      </c>
      <c r="B66" s="18"/>
      <c r="C66" s="18"/>
    </row>
    <row r="67" spans="1:3" ht="15" customHeight="1" x14ac:dyDescent="0.45">
      <c r="A67" s="7" t="s">
        <v>354</v>
      </c>
      <c r="B67" s="18"/>
      <c r="C67" s="18"/>
    </row>
    <row r="68" spans="1:3" ht="15" customHeight="1" x14ac:dyDescent="0.45">
      <c r="A68" s="7" t="s">
        <v>355</v>
      </c>
      <c r="B68" s="18"/>
      <c r="C68" s="18"/>
    </row>
    <row r="69" spans="1:3" ht="15" customHeight="1" x14ac:dyDescent="0.45">
      <c r="A69" s="14" t="s">
        <v>356</v>
      </c>
      <c r="B69" s="7" t="str">
        <f>IF(OR(B63="",B63=0,B64=""),"",ROUND(B64/B63*100,2))</f>
        <v/>
      </c>
      <c r="C69" s="7" t="str">
        <f>IF(OR(C63="",C63=0,C64=""),"",ROUND(C64/C63*100,2))</f>
        <v/>
      </c>
    </row>
    <row r="70" spans="1:3" ht="15" customHeight="1" x14ac:dyDescent="0.45">
      <c r="A70" s="14" t="s">
        <v>357</v>
      </c>
      <c r="B70" s="7" t="str">
        <f>IF(OR(B63="",B63=0,B65=""),"",ROUND(B65/B63*100,2))</f>
        <v/>
      </c>
      <c r="C70" s="7" t="str">
        <f>IF(OR(C63="",C63=0,C65=""),"",ROUND(C65/C63*100,2))</f>
        <v/>
      </c>
    </row>
    <row r="71" spans="1:3" ht="15" customHeight="1" x14ac:dyDescent="0.45">
      <c r="A71" s="14" t="s">
        <v>358</v>
      </c>
      <c r="B71" s="7" t="str">
        <f>IF(OR(B63="",B63=0,B66=""),"",ROUND(B66/B63*100,2))</f>
        <v/>
      </c>
      <c r="C71" s="7" t="str">
        <f>IF(OR(C63="",C63=0,C66=""),"",ROUND(C66/C63*100,2))</f>
        <v/>
      </c>
    </row>
    <row r="72" spans="1:3" ht="15" customHeight="1" x14ac:dyDescent="0.45">
      <c r="A72" s="14" t="s">
        <v>359</v>
      </c>
      <c r="B72" s="7" t="str">
        <f>IF(OR(B68="",B68=0,B67=""),"",ROUND(B67/B68*100,2))</f>
        <v/>
      </c>
      <c r="C72" s="7" t="str">
        <f>IF(OR(C68="",C68=0,C67=""),"",ROUND(C67/C68*100,2))</f>
        <v/>
      </c>
    </row>
  </sheetData>
  <sheetProtection password="BBBC" sheet="1" formatCells="0"/>
  <mergeCells count="3">
    <mergeCell ref="A3:G3"/>
    <mergeCell ref="A2:G2"/>
    <mergeCell ref="A1:G1"/>
  </mergeCells>
  <dataValidations count="2">
    <dataValidation type="list" allowBlank="1" sqref="E33:E40" xr:uid="{00000000-0002-0000-0300-000000000000}">
      <formula1>"A,B,C,D,E,F,G,H,I,J,K,L"</formula1>
      <formula2>0</formula2>
    </dataValidation>
    <dataValidation type="list" allowBlank="1" sqref="D33:D40" xr:uid="{00000000-0002-0000-0300-000001000000}">
      <formula1>"Taken,Repaid"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3"/>
  <sheetViews>
    <sheetView tabSelected="1" zoomScaleNormal="100" workbookViewId="0">
      <selection sqref="A1:E1"/>
    </sheetView>
  </sheetViews>
  <sheetFormatPr defaultColWidth="8.6640625" defaultRowHeight="14.25" x14ac:dyDescent="0.45"/>
  <cols>
    <col min="1" max="1" width="5" customWidth="1"/>
    <col min="2" max="2" width="70" customWidth="1"/>
    <col min="3" max="3" width="16" customWidth="1"/>
    <col min="4" max="4" width="13" customWidth="1"/>
    <col min="5" max="5" width="30" customWidth="1"/>
  </cols>
  <sheetData>
    <row r="1" spans="1:5" ht="27.75" customHeight="1" x14ac:dyDescent="0.45">
      <c r="A1" s="23" t="s">
        <v>0</v>
      </c>
      <c r="B1" s="22"/>
      <c r="C1" s="22"/>
      <c r="D1" s="22"/>
      <c r="E1" s="22"/>
    </row>
    <row r="2" spans="1:5" ht="19.5" customHeight="1" x14ac:dyDescent="0.45">
      <c r="A2" s="21" t="s">
        <v>360</v>
      </c>
      <c r="B2" s="22"/>
      <c r="C2" s="22"/>
      <c r="D2" s="22"/>
      <c r="E2" s="22"/>
    </row>
    <row r="3" spans="1:5" ht="16.5" customHeight="1" x14ac:dyDescent="0.45">
      <c r="A3" s="24" t="s">
        <v>361</v>
      </c>
      <c r="B3" s="22"/>
      <c r="C3" s="22"/>
      <c r="D3" s="22"/>
      <c r="E3" s="22"/>
    </row>
    <row r="5" spans="1:5" ht="23.85" customHeight="1" x14ac:dyDescent="0.45">
      <c r="A5" s="6" t="s">
        <v>362</v>
      </c>
      <c r="B5" s="6" t="s">
        <v>363</v>
      </c>
      <c r="C5" s="6" t="s">
        <v>364</v>
      </c>
      <c r="D5" s="6" t="s">
        <v>365</v>
      </c>
      <c r="E5" s="6" t="s">
        <v>366</v>
      </c>
    </row>
    <row r="6" spans="1:5" ht="15" customHeight="1" x14ac:dyDescent="0.45">
      <c r="A6" s="7">
        <v>1</v>
      </c>
      <c r="B6" s="10" t="s">
        <v>367</v>
      </c>
      <c r="C6" s="7" t="s">
        <v>368</v>
      </c>
      <c r="D6" s="18"/>
      <c r="E6" s="18"/>
    </row>
    <row r="7" spans="1:5" ht="15" customHeight="1" x14ac:dyDescent="0.45">
      <c r="A7" s="7">
        <v>2</v>
      </c>
      <c r="B7" s="10" t="s">
        <v>369</v>
      </c>
      <c r="C7" s="7" t="s">
        <v>368</v>
      </c>
      <c r="D7" s="18"/>
      <c r="E7" s="18"/>
    </row>
    <row r="8" spans="1:5" ht="15" customHeight="1" x14ac:dyDescent="0.45">
      <c r="A8" s="7">
        <v>3</v>
      </c>
      <c r="B8" s="10" t="s">
        <v>370</v>
      </c>
      <c r="C8" s="7" t="s">
        <v>371</v>
      </c>
      <c r="D8" s="18"/>
      <c r="E8" s="18"/>
    </row>
    <row r="9" spans="1:5" ht="15" customHeight="1" x14ac:dyDescent="0.45">
      <c r="A9" s="7">
        <v>4</v>
      </c>
      <c r="B9" s="10" t="s">
        <v>372</v>
      </c>
      <c r="C9" s="7" t="s">
        <v>373</v>
      </c>
      <c r="D9" s="18"/>
      <c r="E9" s="18"/>
    </row>
    <row r="10" spans="1:5" ht="15" customHeight="1" x14ac:dyDescent="0.45">
      <c r="A10" s="7">
        <v>5</v>
      </c>
      <c r="B10" s="10" t="s">
        <v>374</v>
      </c>
      <c r="C10" s="7" t="s">
        <v>375</v>
      </c>
      <c r="D10" s="18"/>
      <c r="E10" s="18"/>
    </row>
    <row r="11" spans="1:5" ht="15" customHeight="1" x14ac:dyDescent="0.45">
      <c r="A11" s="7">
        <v>6</v>
      </c>
      <c r="B11" s="10" t="s">
        <v>376</v>
      </c>
      <c r="C11" s="7" t="s">
        <v>377</v>
      </c>
      <c r="D11" s="18"/>
      <c r="E11" s="18"/>
    </row>
    <row r="12" spans="1:5" ht="15" customHeight="1" x14ac:dyDescent="0.45">
      <c r="A12" s="7">
        <v>7</v>
      </c>
      <c r="B12" s="10" t="s">
        <v>378</v>
      </c>
      <c r="C12" s="7" t="s">
        <v>151</v>
      </c>
      <c r="D12" s="18"/>
      <c r="E12" s="18"/>
    </row>
    <row r="13" spans="1:5" ht="23.85" customHeight="1" x14ac:dyDescent="0.45">
      <c r="A13" s="7">
        <v>8</v>
      </c>
      <c r="B13" s="10" t="s">
        <v>379</v>
      </c>
      <c r="C13" s="7" t="s">
        <v>233</v>
      </c>
      <c r="D13" s="18"/>
      <c r="E13" s="18"/>
    </row>
    <row r="14" spans="1:5" ht="15" customHeight="1" x14ac:dyDescent="0.45">
      <c r="A14" s="7">
        <v>9</v>
      </c>
      <c r="B14" s="10" t="s">
        <v>380</v>
      </c>
      <c r="C14" s="7" t="s">
        <v>183</v>
      </c>
      <c r="D14" s="18"/>
      <c r="E14" s="18"/>
    </row>
    <row r="15" spans="1:5" ht="15" customHeight="1" x14ac:dyDescent="0.45">
      <c r="A15" s="7">
        <v>10</v>
      </c>
      <c r="B15" s="10" t="s">
        <v>381</v>
      </c>
      <c r="C15" s="7" t="s">
        <v>163</v>
      </c>
      <c r="D15" s="18"/>
      <c r="E15" s="18"/>
    </row>
    <row r="16" spans="1:5" ht="15" customHeight="1" x14ac:dyDescent="0.45">
      <c r="A16" s="7">
        <v>11</v>
      </c>
      <c r="B16" s="10" t="s">
        <v>382</v>
      </c>
      <c r="C16" s="7" t="s">
        <v>199</v>
      </c>
      <c r="D16" s="18"/>
      <c r="E16" s="18"/>
    </row>
    <row r="17" spans="1:5" ht="15" customHeight="1" x14ac:dyDescent="0.45">
      <c r="A17" s="7">
        <v>12</v>
      </c>
      <c r="B17" s="10" t="s">
        <v>383</v>
      </c>
      <c r="C17" s="7" t="s">
        <v>384</v>
      </c>
      <c r="D17" s="18"/>
      <c r="E17" s="18"/>
    </row>
    <row r="18" spans="1:5" ht="15" customHeight="1" x14ac:dyDescent="0.45">
      <c r="A18" s="7">
        <v>13</v>
      </c>
      <c r="B18" s="10" t="s">
        <v>385</v>
      </c>
      <c r="C18" s="7" t="s">
        <v>187</v>
      </c>
      <c r="D18" s="18"/>
      <c r="E18" s="18"/>
    </row>
    <row r="19" spans="1:5" ht="15" customHeight="1" x14ac:dyDescent="0.45">
      <c r="A19" s="7">
        <v>14</v>
      </c>
      <c r="B19" s="10" t="s">
        <v>386</v>
      </c>
      <c r="C19" s="7" t="s">
        <v>387</v>
      </c>
      <c r="D19" s="18"/>
      <c r="E19" s="18"/>
    </row>
    <row r="20" spans="1:5" ht="23.85" customHeight="1" x14ac:dyDescent="0.45">
      <c r="A20" s="7">
        <v>15</v>
      </c>
      <c r="B20" s="10" t="s">
        <v>388</v>
      </c>
      <c r="C20" s="7" t="s">
        <v>265</v>
      </c>
      <c r="D20" s="18"/>
      <c r="E20" s="18"/>
    </row>
    <row r="21" spans="1:5" ht="15" customHeight="1" x14ac:dyDescent="0.45">
      <c r="A21" s="7">
        <v>16</v>
      </c>
      <c r="B21" s="10" t="s">
        <v>389</v>
      </c>
      <c r="C21" s="7" t="s">
        <v>390</v>
      </c>
      <c r="D21" s="18"/>
      <c r="E21" s="18"/>
    </row>
    <row r="22" spans="1:5" ht="15" customHeight="1" x14ac:dyDescent="0.45">
      <c r="A22" s="7">
        <v>17</v>
      </c>
      <c r="B22" s="10" t="s">
        <v>391</v>
      </c>
      <c r="C22" s="7" t="s">
        <v>167</v>
      </c>
      <c r="D22" s="18"/>
      <c r="E22" s="18"/>
    </row>
    <row r="23" spans="1:5" ht="15" customHeight="1" x14ac:dyDescent="0.45">
      <c r="A23" s="7">
        <v>18</v>
      </c>
      <c r="B23" s="10" t="s">
        <v>392</v>
      </c>
      <c r="C23" s="7" t="s">
        <v>147</v>
      </c>
      <c r="D23" s="18"/>
      <c r="E23" s="18"/>
    </row>
  </sheetData>
  <sheetProtection password="BBBC" sheet="1" formatCells="0"/>
  <mergeCells count="3">
    <mergeCell ref="A2:E2"/>
    <mergeCell ref="A1:E1"/>
    <mergeCell ref="A3:E3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5"/>
  <sheetViews>
    <sheetView zoomScaleNormal="100" workbookViewId="0">
      <selection sqref="A1:B1"/>
    </sheetView>
  </sheetViews>
  <sheetFormatPr defaultColWidth="8.6640625" defaultRowHeight="14.25" x14ac:dyDescent="0.45"/>
  <cols>
    <col min="1" max="1" width="28" customWidth="1"/>
    <col min="2" max="2" width="100" customWidth="1"/>
  </cols>
  <sheetData>
    <row r="1" spans="1:2" ht="27.75" customHeight="1" x14ac:dyDescent="0.45">
      <c r="A1" s="23" t="s">
        <v>0</v>
      </c>
      <c r="B1" s="22"/>
    </row>
    <row r="2" spans="1:2" ht="19.5" customHeight="1" x14ac:dyDescent="0.45">
      <c r="A2" s="21" t="s">
        <v>393</v>
      </c>
      <c r="B2" s="22"/>
    </row>
    <row r="3" spans="1:2" ht="16.5" customHeight="1" x14ac:dyDescent="0.45">
      <c r="A3" s="24" t="s">
        <v>394</v>
      </c>
      <c r="B3" s="22"/>
    </row>
    <row r="5" spans="1:2" ht="15" customHeight="1" x14ac:dyDescent="0.45">
      <c r="A5" s="6" t="s">
        <v>395</v>
      </c>
      <c r="B5" s="6" t="s">
        <v>396</v>
      </c>
    </row>
    <row r="6" spans="1:2" ht="23.85" customHeight="1" x14ac:dyDescent="0.45">
      <c r="A6" s="15" t="s">
        <v>397</v>
      </c>
      <c r="B6" s="10" t="s">
        <v>398</v>
      </c>
    </row>
    <row r="7" spans="1:2" ht="15" customHeight="1" x14ac:dyDescent="0.45">
      <c r="A7" s="15" t="s">
        <v>399</v>
      </c>
      <c r="B7" s="10" t="s">
        <v>400</v>
      </c>
    </row>
    <row r="8" spans="1:2" ht="23.85" customHeight="1" x14ac:dyDescent="0.45">
      <c r="A8" s="15" t="s">
        <v>401</v>
      </c>
      <c r="B8" s="10" t="s">
        <v>402</v>
      </c>
    </row>
    <row r="9" spans="1:2" ht="23.85" customHeight="1" x14ac:dyDescent="0.45">
      <c r="A9" s="15" t="s">
        <v>403</v>
      </c>
      <c r="B9" s="10" t="s">
        <v>404</v>
      </c>
    </row>
    <row r="10" spans="1:2" ht="15" customHeight="1" x14ac:dyDescent="0.45">
      <c r="A10" s="15" t="s">
        <v>405</v>
      </c>
      <c r="B10" s="10" t="s">
        <v>406</v>
      </c>
    </row>
    <row r="11" spans="1:2" ht="15" customHeight="1" x14ac:dyDescent="0.45">
      <c r="A11" s="15" t="s">
        <v>407</v>
      </c>
      <c r="B11" s="10" t="s">
        <v>408</v>
      </c>
    </row>
    <row r="12" spans="1:2" ht="23.85" customHeight="1" x14ac:dyDescent="0.45">
      <c r="A12" s="15" t="s">
        <v>409</v>
      </c>
      <c r="B12" s="10" t="s">
        <v>410</v>
      </c>
    </row>
    <row r="13" spans="1:2" ht="15" customHeight="1" x14ac:dyDescent="0.45">
      <c r="A13" s="15" t="s">
        <v>411</v>
      </c>
      <c r="B13" s="10" t="s">
        <v>412</v>
      </c>
    </row>
    <row r="14" spans="1:2" ht="23.85" customHeight="1" x14ac:dyDescent="0.45">
      <c r="A14" s="15" t="s">
        <v>413</v>
      </c>
      <c r="B14" s="10" t="s">
        <v>414</v>
      </c>
    </row>
    <row r="15" spans="1:2" ht="23.85" customHeight="1" x14ac:dyDescent="0.45">
      <c r="A15" s="15" t="s">
        <v>415</v>
      </c>
      <c r="B15" s="10" t="s">
        <v>416</v>
      </c>
    </row>
  </sheetData>
  <sheetProtection password="BBBC" sheet="1" formatCells="0"/>
  <mergeCells count="3">
    <mergeCell ref="A3:B3"/>
    <mergeCell ref="A2:B2"/>
    <mergeCell ref="A1:B1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2"/>
  <sheetViews>
    <sheetView zoomScaleNormal="100" workbookViewId="0">
      <selection activeCell="B7" sqref="B7"/>
    </sheetView>
  </sheetViews>
  <sheetFormatPr defaultColWidth="8.6640625" defaultRowHeight="14.25" x14ac:dyDescent="0.45"/>
  <cols>
    <col min="1" max="1" width="20" customWidth="1"/>
    <col min="2" max="2" width="110" customWidth="1"/>
  </cols>
  <sheetData>
    <row r="1" spans="1:2" ht="27.75" customHeight="1" x14ac:dyDescent="0.45">
      <c r="A1" s="23" t="s">
        <v>0</v>
      </c>
      <c r="B1" s="22"/>
    </row>
    <row r="2" spans="1:2" ht="19.5" customHeight="1" x14ac:dyDescent="0.45">
      <c r="A2" s="21" t="s">
        <v>417</v>
      </c>
      <c r="B2" s="22"/>
    </row>
    <row r="3" spans="1:2" ht="16.5" customHeight="1" x14ac:dyDescent="0.45">
      <c r="A3" s="24" t="s">
        <v>418</v>
      </c>
      <c r="B3" s="22"/>
    </row>
    <row r="5" spans="1:2" ht="23.85" customHeight="1" x14ac:dyDescent="0.45">
      <c r="A5" s="16" t="s">
        <v>419</v>
      </c>
      <c r="B5" s="17" t="s">
        <v>420</v>
      </c>
    </row>
    <row r="6" spans="1:2" ht="35.1" customHeight="1" x14ac:dyDescent="0.45">
      <c r="A6" s="16" t="s">
        <v>421</v>
      </c>
      <c r="B6" s="17" t="s">
        <v>422</v>
      </c>
    </row>
    <row r="7" spans="1:2" ht="23.85" customHeight="1" x14ac:dyDescent="0.45">
      <c r="A7" s="16" t="s">
        <v>423</v>
      </c>
      <c r="B7" s="17" t="s">
        <v>424</v>
      </c>
    </row>
    <row r="8" spans="1:2" ht="23.85" customHeight="1" x14ac:dyDescent="0.45">
      <c r="A8" s="16" t="s">
        <v>425</v>
      </c>
      <c r="B8" s="17" t="s">
        <v>426</v>
      </c>
    </row>
    <row r="9" spans="1:2" ht="15" customHeight="1" x14ac:dyDescent="0.45">
      <c r="A9" s="16" t="s">
        <v>427</v>
      </c>
      <c r="B9" s="17" t="s">
        <v>428</v>
      </c>
    </row>
    <row r="10" spans="1:2" ht="15" customHeight="1" x14ac:dyDescent="0.45">
      <c r="A10" s="16" t="s">
        <v>429</v>
      </c>
      <c r="B10" s="17" t="s">
        <v>430</v>
      </c>
    </row>
    <row r="11" spans="1:2" ht="23.85" customHeight="1" x14ac:dyDescent="0.45">
      <c r="A11" s="16" t="s">
        <v>431</v>
      </c>
      <c r="B11" s="17" t="s">
        <v>432</v>
      </c>
    </row>
    <row r="12" spans="1:2" ht="23.85" customHeight="1" x14ac:dyDescent="0.45">
      <c r="A12" s="16" t="s">
        <v>433</v>
      </c>
      <c r="B12" s="17" t="s">
        <v>434</v>
      </c>
    </row>
  </sheetData>
  <sheetProtection password="BBBC" sheet="1" formatCells="0"/>
  <mergeCells count="3">
    <mergeCell ref="A3:B3"/>
    <mergeCell ref="A2:B2"/>
    <mergeCell ref="A1:B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Dashboard</vt:lpstr>
      <vt:lpstr>Applicability</vt:lpstr>
      <vt:lpstr>Master Checklist</vt:lpstr>
      <vt:lpstr>Annexures</vt:lpstr>
      <vt:lpstr>PBC - Documents Request</vt:lpstr>
      <vt:lpstr>Review Traps</vt:lpstr>
      <vt:lpstr>Law + Version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Tirumalesh Malla</cp:lastModifiedBy>
  <cp:revision>0</cp:revision>
  <dcterms:created xsi:type="dcterms:W3CDTF">2026-07-09T14:18:03Z</dcterms:created>
  <dcterms:modified xsi:type="dcterms:W3CDTF">2026-07-09T14:23:50Z</dcterms:modified>
  <dc:language>en-US</dc:language>
</cp:coreProperties>
</file>