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xWindow="0" yWindow="0" windowWidth="16384" windowHeight="8192" tabRatio="500" firstSheet="0" activeTab="0" autoFilterDateGrouping="1"/>
  </bookViews>
  <sheets>
    <sheet xmlns:r="http://schemas.openxmlformats.org/officeDocument/2006/relationships" name="Cover" sheetId="1" state="visible" r:id="rId1"/>
    <sheet xmlns:r="http://schemas.openxmlformats.org/officeDocument/2006/relationships" name="Party Master" sheetId="2" state="visible" r:id="rId2"/>
    <sheet xmlns:r="http://schemas.openxmlformats.org/officeDocument/2006/relationships" name="Open Items" sheetId="3" state="visible" r:id="rId3"/>
    <sheet xmlns:r="http://schemas.openxmlformats.org/officeDocument/2006/relationships" name="Ageing Summary" sheetId="4" state="visible" r:id="rId4"/>
  </sheets>
  <definedNames>
    <definedName name="AgeB1" hidden="0" function="0" vbProcedure="0">Cover!$C$11</definedName>
    <definedName name="AgeB2" hidden="0" function="0" vbProcedure="0">Cover!$C$12</definedName>
    <definedName name="AgeB3" hidden="0" function="0" vbProcedure="0">Cover!$C$13</definedName>
    <definedName name="AgeB4" hidden="0" function="0" vbProcedure="0">Cover!$C$14</definedName>
    <definedName name="AgeBasis" hidden="0" function="0" vbProcedure="0">Cover!$C$8</definedName>
    <definedName name="AsOn" hidden="0" function="0" vbProcedure="0">Cover!$C$7</definedName>
    <definedName name="PartyNames" hidden="0" function="0" vbProcedure="0">'Party Master'!$B$7:$B$66</definedName>
    <definedName name="PartyTbl" hidden="0" function="0" vbProcedure="0">'Party Master'!$B$7:$C$66</definedName>
  </definedNames>
  <calcPr calcId="124519" fullCalcOnLoad="1" refMode="A1" iterate="0" iterateCount="100" iterateDelta="0.0001"/>
</workbook>
</file>

<file path=xl/styles.xml><?xml version="1.0" encoding="utf-8"?>
<styleSheet xmlns="http://schemas.openxmlformats.org/spreadsheetml/2006/main">
  <numFmts count="2">
    <numFmt numFmtId="164" formatCode="dd\-mm\-yyyy"/>
    <numFmt numFmtId="165" formatCode="#,##0;\(#,##0\);\-"/>
  </numFmts>
  <fonts count="22">
    <font>
      <name val="Calibri"/>
      <charset val="1"/>
      <family val="2"/>
      <color theme="1"/>
      <sz val="11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  <font>
      <name val="Calibri"/>
      <charset val="1"/>
      <family val="0"/>
      <b val="1"/>
      <color rgb="FFFFFFFF"/>
      <sz val="18"/>
    </font>
    <font>
      <name val="Calibri"/>
      <charset val="1"/>
      <family val="0"/>
      <b val="1"/>
      <color rgb="FFFFFFFF"/>
      <sz val="13"/>
    </font>
    <font>
      <name val="Calibri"/>
      <charset val="1"/>
      <family val="0"/>
      <i val="1"/>
      <color rgb="FFFFFFFF"/>
      <sz val="9"/>
    </font>
    <font>
      <name val="Calibri"/>
      <charset val="1"/>
      <family val="0"/>
      <b val="1"/>
      <color rgb="FF1E3A8A"/>
      <sz val="11"/>
    </font>
    <font>
      <name val="Calibri"/>
      <charset val="1"/>
      <family val="0"/>
      <b val="1"/>
      <color rgb="FF1E3A8A"/>
      <sz val="10"/>
    </font>
    <font>
      <name val="Calibri"/>
      <charset val="1"/>
      <family val="0"/>
      <sz val="9"/>
    </font>
    <font>
      <name val="Calibri"/>
      <charset val="1"/>
      <family val="0"/>
      <color rgb="FF1E3A8A"/>
      <sz val="10"/>
    </font>
    <font>
      <name val="Calibri"/>
      <charset val="1"/>
      <family val="0"/>
      <color rgb="FF3B4754"/>
      <sz val="9"/>
    </font>
    <font>
      <name val="Calibri"/>
      <charset val="1"/>
      <family val="0"/>
      <i val="1"/>
      <color rgb="FF64748B"/>
      <sz val="8"/>
    </font>
    <font>
      <name val="Calibri"/>
      <charset val="1"/>
      <family val="0"/>
      <b val="1"/>
      <color rgb="FFFFFFFF"/>
      <sz val="8"/>
    </font>
    <font>
      <name val="Calibri"/>
      <charset val="1"/>
      <family val="0"/>
      <color rgb="FF64748B"/>
      <sz val="9"/>
    </font>
    <font>
      <name val="Calibri"/>
      <charset val="1"/>
      <family val="0"/>
      <color rgb="FF64748B"/>
      <sz val="8"/>
    </font>
    <font>
      <name val="Calibri"/>
      <charset val="1"/>
      <family val="0"/>
      <b val="1"/>
      <color rgb="FF1E3A8A"/>
      <sz val="9"/>
    </font>
    <font>
      <name val="Calibri"/>
      <charset val="1"/>
      <family val="0"/>
      <i val="1"/>
      <color rgb="FF64748B"/>
      <sz val="10"/>
    </font>
    <font>
      <name val="Calibri"/>
      <charset val="1"/>
      <family val="0"/>
      <b val="1"/>
      <color rgb="FFFFFFFF"/>
      <sz val="9"/>
    </font>
    <font>
      <name val="Calibri"/>
      <charset val="1"/>
      <family val="0"/>
      <b val="1"/>
      <color rgb="FFB91C1C"/>
      <sz val="11"/>
    </font>
    <font>
      <name val="Calibri"/>
      <charset val="1"/>
      <family val="0"/>
      <b val="1"/>
      <color rgb="FFB91C1C"/>
      <sz val="9"/>
    </font>
    <font>
      <name val="Calibri"/>
      <charset val="1"/>
      <family val="0"/>
      <sz val="8"/>
    </font>
  </fonts>
  <fills count="8">
    <fill>
      <patternFill/>
    </fill>
    <fill>
      <patternFill patternType="gray125"/>
    </fill>
    <fill>
      <patternFill patternType="solid">
        <fgColor rgb="FF1E3A8A"/>
        <bgColor rgb="FF2748A8"/>
      </patternFill>
    </fill>
    <fill>
      <patternFill patternType="solid">
        <fgColor rgb="FF2748A8"/>
        <bgColor rgb="FF1E3A8A"/>
      </patternFill>
    </fill>
    <fill>
      <patternFill patternType="solid">
        <fgColor rgb="FFF97316"/>
        <bgColor rgb="FFFF9900"/>
      </patternFill>
    </fill>
    <fill>
      <patternFill patternType="solid">
        <fgColor rgb="FFFFF7CC"/>
        <bgColor rgb="FFFEE2E2"/>
      </patternFill>
    </fill>
    <fill>
      <patternFill patternType="solid">
        <fgColor rgb="FFDCFCE7"/>
        <bgColor rgb="FFCCFFFF"/>
      </patternFill>
    </fill>
    <fill>
      <patternFill patternType="solid">
        <fgColor rgb="FFFEE2E2"/>
        <bgColor rgb="FFFFF7CC"/>
      </patternFill>
    </fill>
  </fills>
  <borders count="6">
    <border>
      <left/>
      <right/>
      <top/>
      <bottom/>
      <diagonal/>
    </border>
    <border>
      <left style="thin">
        <color rgb="FFC9D4E5"/>
      </left>
      <right style="thin">
        <color rgb="FFC9D4E5"/>
      </right>
      <top style="thin">
        <color rgb="FFC9D4E5"/>
      </top>
      <bottom style="thin">
        <color rgb="FFC9D4E5"/>
      </bottom>
      <diagonal/>
    </border>
    <border>
      <left/>
      <right/>
      <top style="thin">
        <color rgb="FFC9D4E5"/>
      </top>
      <bottom/>
      <diagonal/>
    </border>
    <border>
      <left/>
      <right style="thin">
        <color rgb="FFC9D4E5"/>
      </right>
      <top style="thin">
        <color rgb="FFC9D4E5"/>
      </top>
      <bottom/>
      <diagonal/>
    </border>
    <border>
      <left/>
      <right/>
      <top style="thin">
        <color rgb="FFC9D4E5"/>
      </top>
      <bottom style="thin">
        <color rgb="FFC9D4E5"/>
      </bottom>
      <diagonal/>
    </border>
    <border>
      <left/>
      <right style="thin">
        <color rgb="FFC9D4E5"/>
      </right>
      <top style="thin">
        <color rgb="FFC9D4E5"/>
      </top>
      <bottom style="thin">
        <color rgb="FFC9D4E5"/>
      </bottom>
      <diagonal/>
    </border>
  </borders>
  <cellStyleXfs count="6">
    <xf numFmtId="0" fontId="0" fillId="0" borderId="0" applyAlignment="1">
      <alignment horizontal="general" vertical="bottom"/>
    </xf>
    <xf numFmtId="43" fontId="3" fillId="0" borderId="0"/>
    <xf numFmtId="41" fontId="3" fillId="0" borderId="0"/>
    <xf numFmtId="44" fontId="3" fillId="0" borderId="0"/>
    <xf numFmtId="42" fontId="3" fillId="0" borderId="0"/>
    <xf numFmtId="9" fontId="3" fillId="0" borderId="0"/>
  </cellStyleXfs>
  <cellXfs count="61">
    <xf numFmtId="0" fontId="0" fillId="0" borderId="0" applyAlignment="1" pivotButton="0" quotePrefix="0" xfId="0">
      <alignment horizontal="general" vertical="bottom"/>
    </xf>
    <xf numFmtId="0" fontId="4" fillId="2" borderId="0" applyAlignment="1" pivotButton="0" quotePrefix="0" xfId="0">
      <alignment horizontal="general" vertical="center" indent="1"/>
    </xf>
    <xf numFmtId="0" fontId="5" fillId="3" borderId="0" applyAlignment="1" pivotButton="0" quotePrefix="0" xfId="0">
      <alignment horizontal="general" vertical="center" indent="1"/>
    </xf>
    <xf numFmtId="0" fontId="6" fillId="4" borderId="0" applyAlignment="1" pivotButton="0" quotePrefix="0" xfId="0">
      <alignment horizontal="general" vertical="center" indent="1"/>
    </xf>
    <xf numFmtId="0" fontId="7" fillId="0" borderId="0" applyAlignment="1" pivotButton="0" quotePrefix="0" xfId="0">
      <alignment horizontal="general" vertical="bottom"/>
    </xf>
    <xf numFmtId="0" fontId="8" fillId="0" borderId="0" applyAlignment="1" pivotButton="0" quotePrefix="0" xfId="0">
      <alignment horizontal="general" vertical="bottom"/>
    </xf>
    <xf numFmtId="0" fontId="9" fillId="5" borderId="1" applyAlignment="1" applyProtection="1" pivotButton="0" quotePrefix="0" xfId="0">
      <alignment horizontal="general" vertical="bottom"/>
      <protection locked="0"/>
    </xf>
    <xf numFmtId="164" fontId="9" fillId="5" borderId="1" applyAlignment="1" applyProtection="1" pivotButton="0" quotePrefix="0" xfId="0">
      <alignment horizontal="general" vertical="bottom"/>
      <protection locked="0"/>
    </xf>
    <xf numFmtId="0" fontId="10" fillId="0" borderId="0" applyAlignment="1" pivotButton="0" quotePrefix="0" xfId="0">
      <alignment horizontal="general" vertical="bottom" indent="1"/>
    </xf>
    <xf numFmtId="0" fontId="11" fillId="0" borderId="0" applyAlignment="1" pivotButton="0" quotePrefix="0" xfId="0">
      <alignment horizontal="general" vertical="top" wrapText="1"/>
    </xf>
    <xf numFmtId="0" fontId="12" fillId="0" borderId="0" applyAlignment="1" pivotButton="0" quotePrefix="0" xfId="0">
      <alignment horizontal="left" vertical="bottom" indent="1"/>
    </xf>
    <xf numFmtId="0" fontId="13" fillId="2" borderId="1" applyAlignment="1" pivotButton="0" quotePrefix="0" xfId="0">
      <alignment horizontal="center" vertical="center" wrapText="1"/>
    </xf>
    <xf numFmtId="0" fontId="14" fillId="0" borderId="0" applyAlignment="1" pivotButton="0" quotePrefix="0" xfId="0">
      <alignment horizontal="center" vertical="bottom"/>
    </xf>
    <xf numFmtId="0" fontId="15" fillId="0" borderId="0" applyAlignment="1" pivotButton="0" quotePrefix="0" xfId="0">
      <alignment horizontal="center" vertical="bottom"/>
    </xf>
    <xf numFmtId="0" fontId="9" fillId="0" borderId="1" applyAlignment="1" pivotButton="0" quotePrefix="0" xfId="0">
      <alignment horizontal="general" vertical="bottom"/>
    </xf>
    <xf numFmtId="165" fontId="9" fillId="5" borderId="1" applyAlignment="1" applyProtection="1" pivotButton="0" quotePrefix="0" xfId="0">
      <alignment horizontal="general" vertical="bottom"/>
      <protection locked="0"/>
    </xf>
    <xf numFmtId="165" fontId="9" fillId="0" borderId="1" applyAlignment="1" pivotButton="0" quotePrefix="0" xfId="0">
      <alignment horizontal="general" vertical="bottom"/>
    </xf>
    <xf numFmtId="164" fontId="9" fillId="0" borderId="1" applyAlignment="1" pivotButton="0" quotePrefix="0" xfId="0">
      <alignment horizontal="general" vertical="bottom"/>
    </xf>
    <xf numFmtId="1" fontId="9" fillId="0" borderId="1" applyAlignment="1" pivotButton="0" quotePrefix="0" xfId="0">
      <alignment horizontal="general" vertical="bottom"/>
    </xf>
    <xf numFmtId="165" fontId="16" fillId="6" borderId="1" applyAlignment="1" pivotButton="0" quotePrefix="0" xfId="0">
      <alignment horizontal="general" vertical="bottom"/>
    </xf>
    <xf numFmtId="0" fontId="17" fillId="0" borderId="0" applyAlignment="1" pivotButton="0" quotePrefix="0" xfId="0">
      <alignment horizontal="general" vertical="bottom"/>
    </xf>
    <xf numFmtId="0" fontId="18" fillId="2" borderId="1" applyAlignment="1" pivotButton="0" quotePrefix="0" xfId="0">
      <alignment horizontal="center" vertical="bottom"/>
    </xf>
    <xf numFmtId="0" fontId="7" fillId="0" borderId="1" applyAlignment="1" pivotButton="0" quotePrefix="0" xfId="0">
      <alignment horizontal="general" vertical="bottom"/>
    </xf>
    <xf numFmtId="165" fontId="7" fillId="6" borderId="1" applyAlignment="1" pivotButton="0" quotePrefix="0" xfId="0">
      <alignment horizontal="general" vertical="bottom"/>
    </xf>
    <xf numFmtId="0" fontId="19" fillId="0" borderId="1" applyAlignment="1" pivotButton="0" quotePrefix="0" xfId="0">
      <alignment horizontal="general" vertical="bottom"/>
    </xf>
    <xf applyProtection="1" numFmtId="165" fontId="20" fillId="7" borderId="1" applyAlignment="1" pivotButton="0" quotePrefix="0" xfId="0">
      <alignment horizontal="general" vertical="bottom"/>
      <protection locked="0"/>
    </xf>
    <xf numFmtId="0" fontId="13" fillId="2" borderId="1" applyAlignment="1" pivotButton="0" quotePrefix="0" xfId="0">
      <alignment horizontal="general" vertical="bottom"/>
    </xf>
    <xf numFmtId="0" fontId="13" fillId="2" borderId="1" applyAlignment="1" pivotButton="0" quotePrefix="0" xfId="0">
      <alignment horizontal="center" vertical="bottom"/>
    </xf>
    <xf numFmtId="0" fontId="21" fillId="0" borderId="1" applyAlignment="1" pivotButton="0" quotePrefix="0" xfId="0">
      <alignment horizontal="general" vertical="bottom"/>
    </xf>
    <xf numFmtId="0" fontId="0" fillId="0" borderId="0" applyAlignment="1" pivotButton="0" quotePrefix="0" xfId="0">
      <alignment horizontal="general" vertical="bottom"/>
    </xf>
    <xf numFmtId="0" fontId="0" fillId="0" borderId="0" pivotButton="0" quotePrefix="0" xfId="0"/>
    <xf numFmtId="0" fontId="4" fillId="2" borderId="0" applyAlignment="1" pivotButton="0" quotePrefix="0" xfId="0">
      <alignment horizontal="general" vertical="center" indent="1"/>
    </xf>
    <xf numFmtId="0" fontId="5" fillId="3" borderId="0" applyAlignment="1" pivotButton="0" quotePrefix="0" xfId="0">
      <alignment horizontal="general" vertical="center" indent="1"/>
    </xf>
    <xf numFmtId="0" fontId="6" fillId="4" borderId="0" applyAlignment="1" pivotButton="0" quotePrefix="0" xfId="0">
      <alignment horizontal="general" vertical="center" indent="1"/>
    </xf>
    <xf numFmtId="0" fontId="7" fillId="0" borderId="0" applyAlignment="1" pivotButton="0" quotePrefix="0" xfId="0">
      <alignment horizontal="general" vertical="bottom"/>
    </xf>
    <xf numFmtId="0" fontId="8" fillId="0" borderId="0" applyAlignment="1" pivotButton="0" quotePrefix="0" xfId="0">
      <alignment horizontal="general" vertical="bottom"/>
    </xf>
    <xf numFmtId="0" fontId="9" fillId="5" borderId="1" applyAlignment="1" applyProtection="1" pivotButton="0" quotePrefix="0" xfId="0">
      <alignment horizontal="general" vertical="bottom"/>
      <protection locked="0"/>
    </xf>
    <xf numFmtId="0" fontId="0" fillId="0" borderId="4" applyProtection="1" pivotButton="0" quotePrefix="0" xfId="0">
      <protection locked="0" hidden="0"/>
    </xf>
    <xf numFmtId="0" fontId="0" fillId="0" borderId="5" applyProtection="1" pivotButton="0" quotePrefix="0" xfId="0">
      <protection locked="0" hidden="0"/>
    </xf>
    <xf numFmtId="164" fontId="9" fillId="5" borderId="1" applyAlignment="1" applyProtection="1" pivotButton="0" quotePrefix="0" xfId="0">
      <alignment horizontal="general" vertical="bottom"/>
      <protection locked="0"/>
    </xf>
    <xf numFmtId="0" fontId="10" fillId="0" borderId="0" applyAlignment="1" pivotButton="0" quotePrefix="0" xfId="0">
      <alignment horizontal="general" vertical="bottom" indent="1"/>
    </xf>
    <xf numFmtId="0" fontId="11" fillId="0" borderId="0" applyAlignment="1" pivotButton="0" quotePrefix="0" xfId="0">
      <alignment horizontal="general" vertical="top" wrapText="1"/>
    </xf>
    <xf numFmtId="0" fontId="12" fillId="0" borderId="0" applyAlignment="1" pivotButton="0" quotePrefix="0" xfId="0">
      <alignment horizontal="left" vertical="bottom" indent="1"/>
    </xf>
    <xf numFmtId="0" fontId="13" fillId="2" borderId="1" applyAlignment="1" pivotButton="0" quotePrefix="0" xfId="0">
      <alignment horizontal="center" vertical="center" wrapText="1"/>
    </xf>
    <xf numFmtId="0" fontId="14" fillId="0" borderId="0" applyAlignment="1" pivotButton="0" quotePrefix="0" xfId="0">
      <alignment horizontal="center" vertical="bottom"/>
    </xf>
    <xf numFmtId="0" fontId="15" fillId="0" borderId="0" applyAlignment="1" pivotButton="0" quotePrefix="0" xfId="0">
      <alignment horizontal="center" vertical="bottom"/>
    </xf>
    <xf numFmtId="0" fontId="9" fillId="0" borderId="1" applyAlignment="1" pivotButton="0" quotePrefix="0" xfId="0">
      <alignment horizontal="general" vertical="bottom"/>
    </xf>
    <xf numFmtId="165" fontId="9" fillId="5" borderId="1" applyAlignment="1" applyProtection="1" pivotButton="0" quotePrefix="0" xfId="0">
      <alignment horizontal="general" vertical="bottom"/>
      <protection locked="0"/>
    </xf>
    <xf numFmtId="165" fontId="9" fillId="0" borderId="1" applyAlignment="1" pivotButton="0" quotePrefix="0" xfId="0">
      <alignment horizontal="general" vertical="bottom"/>
    </xf>
    <xf numFmtId="164" fontId="9" fillId="0" borderId="1" applyAlignment="1" pivotButton="0" quotePrefix="0" xfId="0">
      <alignment horizontal="general" vertical="bottom"/>
    </xf>
    <xf numFmtId="1" fontId="9" fillId="0" borderId="1" applyAlignment="1" pivotButton="0" quotePrefix="0" xfId="0">
      <alignment horizontal="general" vertical="bottom"/>
    </xf>
    <xf numFmtId="165" fontId="16" fillId="6" borderId="1" applyAlignment="1" pivotButton="0" quotePrefix="0" xfId="0">
      <alignment horizontal="general" vertical="bottom"/>
    </xf>
    <xf numFmtId="0" fontId="17" fillId="0" borderId="0" applyAlignment="1" pivotButton="0" quotePrefix="0" xfId="0">
      <alignment horizontal="general" vertical="bottom"/>
    </xf>
    <xf numFmtId="0" fontId="18" fillId="2" borderId="1" applyAlignment="1" pivotButton="0" quotePrefix="0" xfId="0">
      <alignment horizontal="center" vertical="bottom"/>
    </xf>
    <xf numFmtId="0" fontId="7" fillId="0" borderId="1" applyAlignment="1" pivotButton="0" quotePrefix="0" xfId="0">
      <alignment horizontal="general" vertical="bottom"/>
    </xf>
    <xf numFmtId="165" fontId="7" fillId="6" borderId="1" applyAlignment="1" pivotButton="0" quotePrefix="0" xfId="0">
      <alignment horizontal="general" vertical="bottom"/>
    </xf>
    <xf numFmtId="0" fontId="19" fillId="0" borderId="1" applyAlignment="1" pivotButton="0" quotePrefix="0" xfId="0">
      <alignment horizontal="general" vertical="bottom"/>
    </xf>
    <xf applyProtection="1" numFmtId="165" fontId="20" fillId="7" borderId="1" applyAlignment="1" pivotButton="0" quotePrefix="0" xfId="0">
      <alignment horizontal="general" vertical="bottom"/>
      <protection locked="0"/>
    </xf>
    <xf numFmtId="0" fontId="13" fillId="2" borderId="1" applyAlignment="1" pivotButton="0" quotePrefix="0" xfId="0">
      <alignment horizontal="general" vertical="bottom"/>
    </xf>
    <xf numFmtId="0" fontId="13" fillId="2" borderId="1" applyAlignment="1" pivotButton="0" quotePrefix="0" xfId="0">
      <alignment horizontal="center" vertical="bottom"/>
    </xf>
    <xf numFmtId="0" fontId="21" fillId="0" borderId="1" applyAlignment="1" pivotButton="0" quotePrefix="0" xfId="0">
      <alignment horizontal="general" vertical="bottom"/>
    </xf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7CC"/>
      <rgbColor rgb="FFDCFCE7"/>
      <rgbColor rgb="FF660066"/>
      <rgbColor rgb="FFFF8080"/>
      <rgbColor rgb="FF2748A8"/>
      <rgbColor rgb="FFC9D4E5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EE2E2"/>
      <rgbColor rgb="FF3366FF"/>
      <rgbColor rgb="FF33CCCC"/>
      <rgbColor rgb="FF99CC00"/>
      <rgbColor rgb="FFFFCC00"/>
      <rgbColor rgb="FFFF9900"/>
      <rgbColor rgb="FFF97316"/>
      <rgbColor rgb="FF64748B"/>
      <rgbColor rgb="FF969696"/>
      <rgbColor rgb="FF003366"/>
      <rgbColor rgb="FF339966"/>
      <rgbColor rgb="FF003300"/>
      <rgbColor rgb="FF333300"/>
      <rgbColor rgb="FFB91C1C"/>
      <rgbColor rgb="FF993366"/>
      <rgbColor rgb="FF1E3A8A"/>
      <rgbColor rgb="FF3B4754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>
  <sheetPr filterMode="0">
    <outlinePr summaryBelow="1" summaryRight="1"/>
    <pageSetUpPr fitToPage="0"/>
  </sheetPr>
  <dimension ref="A1:H22"/>
  <sheetViews>
    <sheetView showFormulas="0" showGridLines="0" showRowColHeaders="1" showZeros="1" rightToLeft="0" tabSelected="1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22" customWidth="1" style="29" min="1" max="1"/>
    <col width="14" customWidth="1" style="29" min="2" max="6"/>
  </cols>
  <sheetData>
    <row r="1" ht="25.5" customHeight="1" s="30">
      <c r="A1" s="31" t="inlineStr">
        <is>
          <t>CalcGuru</t>
        </is>
      </c>
    </row>
    <row r="2" ht="19.5" customHeight="1" s="30">
      <c r="A2" s="32" t="inlineStr">
        <is>
          <t>Debtors &amp; Creditors Ageing</t>
        </is>
      </c>
    </row>
    <row r="3" ht="15.75" customHeight="1" s="30">
      <c r="A3" s="33" t="inlineStr">
        <is>
          <t>Bucket every open invoice / bill by age, party-wise, with overdue flags.</t>
        </is>
      </c>
    </row>
    <row r="4"/>
    <row r="5" ht="15" customHeight="1" s="30">
      <c r="A5" s="34" t="inlineStr">
        <is>
          <t>Settings</t>
        </is>
      </c>
    </row>
    <row r="6" ht="15" customHeight="1" s="30">
      <c r="A6" s="35" t="inlineStr">
        <is>
          <t>Entity Name</t>
        </is>
      </c>
      <c r="C6" s="36" t="n"/>
      <c r="D6" s="37" t="n"/>
      <c r="E6" s="37" t="n"/>
      <c r="F6" s="38" t="n"/>
    </row>
    <row r="7" ht="15" customHeight="1" s="30">
      <c r="A7" s="35" t="inlineStr">
        <is>
          <t>As on date</t>
        </is>
      </c>
      <c r="C7" s="39" t="inlineStr">
        <is>
          <t>2026-06-30</t>
        </is>
      </c>
    </row>
    <row r="8" ht="15" customHeight="1" s="30">
      <c r="A8" s="35" t="inlineStr">
        <is>
          <t>Age from</t>
        </is>
      </c>
      <c r="C8" s="36" t="inlineStr">
        <is>
          <t>Due Date</t>
        </is>
      </c>
    </row>
    <row r="9"/>
    <row r="10" ht="15" customHeight="1" s="30">
      <c r="A10" s="34" t="inlineStr">
        <is>
          <t>Ageing bucket boundaries (days) - editable</t>
        </is>
      </c>
    </row>
    <row r="11" ht="15" customHeight="1" s="30">
      <c r="A11" s="40" t="inlineStr">
        <is>
          <t>Bucket 1 up to</t>
        </is>
      </c>
      <c r="C11" s="36" t="n">
        <v>30</v>
      </c>
    </row>
    <row r="12" ht="15" customHeight="1" s="30">
      <c r="A12" s="40" t="inlineStr">
        <is>
          <t>Bucket 2 up to</t>
        </is>
      </c>
      <c r="C12" s="36" t="n">
        <v>60</v>
      </c>
    </row>
    <row r="13" ht="15" customHeight="1" s="30">
      <c r="A13" s="40" t="inlineStr">
        <is>
          <t>Bucket 3 up to</t>
        </is>
      </c>
      <c r="C13" s="36" t="n">
        <v>90</v>
      </c>
    </row>
    <row r="14" ht="15" customHeight="1" s="30">
      <c r="A14" s="40" t="inlineStr">
        <is>
          <t>Bucket 4 up to</t>
        </is>
      </c>
      <c r="C14" s="36" t="n">
        <v>180</v>
      </c>
    </row>
    <row r="15"/>
    <row r="16" ht="15" customHeight="1" s="30">
      <c r="A16" s="34" t="inlineStr">
        <is>
          <t>How it works</t>
        </is>
      </c>
    </row>
    <row r="17" ht="25.5" customHeight="1" s="30">
      <c r="A17" s="41" t="inlineStr">
        <is>
          <t>1. List your parties once in 'Party Master' (name + Debtor/Creditor).</t>
        </is>
      </c>
    </row>
    <row r="18" ht="25.5" customHeight="1" s="30">
      <c r="A18" s="41" t="inlineStr">
        <is>
          <t>2. Enter every open invoice/bill in 'Open Items' - amount, received/paid and dates. Outstanding, days and bucket compute automatically.</t>
        </is>
      </c>
    </row>
    <row r="19" ht="25.5" customHeight="1" s="30">
      <c r="A19" s="41" t="inlineStr">
        <is>
          <t>3. 'Ageing Summary' gives bucket totals for Debtors and Creditors, the overdue amount, and a party-wise ageing table.</t>
        </is>
      </c>
    </row>
    <row r="20" ht="25.5" customHeight="1" s="30">
      <c r="A20" s="41" t="inlineStr">
        <is>
          <t>4. Change the 'As on date', 'Age from' basis or the bucket boundaries above and everything recomputes.</t>
        </is>
      </c>
    </row>
    <row r="21"/>
    <row r="22" ht="15" customHeight="1" s="30">
      <c r="A22" s="42" t="inlineStr">
        <is>
          <t>Prepared by CA Tirumalesh Malla  |  calcguru.in  |  Debtors &amp; Creditors Ageing - FY 2026-27</t>
        </is>
      </c>
    </row>
  </sheetData>
  <sheetProtection selectLockedCells="0" selectUnlockedCells="0" sheet="1" objects="0" insertRows="1" insertHyperlinks="1" autoFilter="0" scenarios="0" formatColumns="0" deleteColumns="1" insertColumns="0" pivotTables="1" deleteRows="1" formatCells="0" formatRows="0" sort="0" password="BBBC"/>
  <mergeCells count="9">
    <mergeCell ref="A18:H18"/>
    <mergeCell ref="A3:H3"/>
    <mergeCell ref="A20:H20"/>
    <mergeCell ref="A2:H2"/>
    <mergeCell ref="C6:F6"/>
    <mergeCell ref="A19:H19"/>
    <mergeCell ref="A1:H1"/>
    <mergeCell ref="A22:H22"/>
    <mergeCell ref="A17:H17"/>
  </mergeCells>
  <dataValidations count="1">
    <dataValidation sqref="C8" showDropDown="0" showInputMessage="0" showErrorMessage="0" allowBlank="0" type="list" errorStyle="stop" operator="between">
      <formula1>"Due Date,Invoice Date"</formula1>
      <formula2>0</formula2>
    </dataValidation>
  </dataValidation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</worksheet>
</file>

<file path=xl/worksheets/sheet2.xml><?xml version="1.0" encoding="utf-8"?>
<worksheet xmlns="http://schemas.openxmlformats.org/spreadsheetml/2006/main">
  <sheetPr filterMode="0">
    <outlinePr summaryBelow="1" summaryRight="1"/>
    <pageSetUpPr fitToPage="0"/>
  </sheetPr>
  <dimension ref="A1:D68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6" customWidth="1" style="29" min="1" max="1"/>
    <col width="30" customWidth="1" style="29" min="2" max="2"/>
    <col width="20" customWidth="1" style="29" min="3" max="3"/>
    <col width="28" customWidth="1" style="29" min="4" max="4"/>
  </cols>
  <sheetData>
    <row r="1" ht="25.5" customHeight="1" s="30">
      <c r="A1" s="31" t="inlineStr">
        <is>
          <t>CalcGuru</t>
        </is>
      </c>
    </row>
    <row r="2" ht="19.5" customHeight="1" s="30">
      <c r="A2" s="32" t="inlineStr">
        <is>
          <t>Party Master</t>
        </is>
      </c>
    </row>
    <row r="3" ht="15.75" customHeight="1" s="30">
      <c r="A3" s="33" t="inlineStr">
        <is>
          <t>List each party once with its type. Feeds the Open Items dropdown and the party-wise summary.</t>
        </is>
      </c>
    </row>
    <row r="4"/>
    <row r="5" ht="15" customHeight="1" s="30">
      <c r="A5" s="34" t="inlineStr">
        <is>
          <t>Parties</t>
        </is>
      </c>
    </row>
    <row r="6" ht="31.5" customHeight="1" s="30">
      <c r="A6" s="43" t="inlineStr">
        <is>
          <t>S.No</t>
        </is>
      </c>
      <c r="B6" s="43" t="inlineStr">
        <is>
          <t>Party Name</t>
        </is>
      </c>
      <c r="C6" s="43" t="inlineStr">
        <is>
          <t>Type (Debtor/Creditor)</t>
        </is>
      </c>
      <c r="D6" s="43" t="inlineStr">
        <is>
          <t>Contact / Notes</t>
        </is>
      </c>
    </row>
    <row r="7" ht="15" customHeight="1" s="30">
      <c r="A7" s="44" t="n">
        <v>1</v>
      </c>
      <c r="B7" s="36" t="n"/>
      <c r="C7" s="36" t="n"/>
      <c r="D7" s="36" t="n"/>
    </row>
    <row r="8" ht="15" customHeight="1" s="30">
      <c r="A8" s="44" t="n">
        <v>2</v>
      </c>
      <c r="B8" s="36" t="n"/>
      <c r="C8" s="36" t="n"/>
      <c r="D8" s="36" t="n"/>
    </row>
    <row r="9" ht="15" customHeight="1" s="30">
      <c r="A9" s="44" t="n">
        <v>3</v>
      </c>
      <c r="B9" s="36" t="n"/>
      <c r="C9" s="36" t="n"/>
      <c r="D9" s="36" t="n"/>
    </row>
    <row r="10" ht="15" customHeight="1" s="30">
      <c r="A10" s="44" t="n">
        <v>4</v>
      </c>
      <c r="B10" s="36" t="n"/>
      <c r="C10" s="36" t="n"/>
      <c r="D10" s="36" t="n"/>
    </row>
    <row r="11" ht="15" customHeight="1" s="30">
      <c r="A11" s="44" t="n">
        <v>5</v>
      </c>
      <c r="B11" s="36" t="n"/>
      <c r="C11" s="36" t="n"/>
      <c r="D11" s="36" t="n"/>
    </row>
    <row r="12" ht="15" customHeight="1" s="30">
      <c r="A12" s="44" t="n">
        <v>6</v>
      </c>
      <c r="B12" s="36" t="n"/>
      <c r="C12" s="36" t="n"/>
      <c r="D12" s="36" t="n"/>
    </row>
    <row r="13" ht="15" customHeight="1" s="30">
      <c r="A13" s="44" t="n">
        <v>7</v>
      </c>
      <c r="B13" s="36" t="n"/>
      <c r="C13" s="36" t="n"/>
      <c r="D13" s="36" t="n"/>
    </row>
    <row r="14" ht="15" customHeight="1" s="30">
      <c r="A14" s="44" t="n">
        <v>8</v>
      </c>
      <c r="B14" s="36" t="n"/>
      <c r="C14" s="36" t="n"/>
      <c r="D14" s="36" t="n"/>
    </row>
    <row r="15" ht="15" customHeight="1" s="30">
      <c r="A15" s="44" t="n">
        <v>9</v>
      </c>
      <c r="B15" s="36" t="n"/>
      <c r="C15" s="36" t="n"/>
      <c r="D15" s="36" t="n"/>
    </row>
    <row r="16" ht="15" customHeight="1" s="30">
      <c r="A16" s="44" t="n">
        <v>10</v>
      </c>
      <c r="B16" s="36" t="n"/>
      <c r="C16" s="36" t="n"/>
      <c r="D16" s="36" t="n"/>
    </row>
    <row r="17" ht="15" customHeight="1" s="30">
      <c r="A17" s="44" t="n">
        <v>11</v>
      </c>
      <c r="B17" s="36" t="n"/>
      <c r="C17" s="36" t="n"/>
      <c r="D17" s="36" t="n"/>
    </row>
    <row r="18" ht="15" customHeight="1" s="30">
      <c r="A18" s="44" t="n">
        <v>12</v>
      </c>
      <c r="B18" s="36" t="n"/>
      <c r="C18" s="36" t="n"/>
      <c r="D18" s="36" t="n"/>
    </row>
    <row r="19" ht="15" customHeight="1" s="30">
      <c r="A19" s="44" t="n">
        <v>13</v>
      </c>
      <c r="B19" s="36" t="n"/>
      <c r="C19" s="36" t="n"/>
      <c r="D19" s="36" t="n"/>
    </row>
    <row r="20" ht="15" customHeight="1" s="30">
      <c r="A20" s="44" t="n">
        <v>14</v>
      </c>
      <c r="B20" s="36" t="n"/>
      <c r="C20" s="36" t="n"/>
      <c r="D20" s="36" t="n"/>
    </row>
    <row r="21" ht="15" customHeight="1" s="30">
      <c r="A21" s="44" t="n">
        <v>15</v>
      </c>
      <c r="B21" s="36" t="n"/>
      <c r="C21" s="36" t="n"/>
      <c r="D21" s="36" t="n"/>
    </row>
    <row r="22" ht="15" customHeight="1" s="30">
      <c r="A22" s="44" t="n">
        <v>16</v>
      </c>
      <c r="B22" s="36" t="n"/>
      <c r="C22" s="36" t="n"/>
      <c r="D22" s="36" t="n"/>
    </row>
    <row r="23" ht="15" customHeight="1" s="30">
      <c r="A23" s="44" t="n">
        <v>17</v>
      </c>
      <c r="B23" s="36" t="n"/>
      <c r="C23" s="36" t="n"/>
      <c r="D23" s="36" t="n"/>
    </row>
    <row r="24" ht="15" customHeight="1" s="30">
      <c r="A24" s="44" t="n">
        <v>18</v>
      </c>
      <c r="B24" s="36" t="n"/>
      <c r="C24" s="36" t="n"/>
      <c r="D24" s="36" t="n"/>
    </row>
    <row r="25" ht="15" customHeight="1" s="30">
      <c r="A25" s="44" t="n">
        <v>19</v>
      </c>
      <c r="B25" s="36" t="n"/>
      <c r="C25" s="36" t="n"/>
      <c r="D25" s="36" t="n"/>
    </row>
    <row r="26" ht="15" customHeight="1" s="30">
      <c r="A26" s="44" t="n">
        <v>20</v>
      </c>
      <c r="B26" s="36" t="n"/>
      <c r="C26" s="36" t="n"/>
      <c r="D26" s="36" t="n"/>
    </row>
    <row r="27" ht="15" customHeight="1" s="30">
      <c r="A27" s="44" t="n">
        <v>21</v>
      </c>
      <c r="B27" s="36" t="n"/>
      <c r="C27" s="36" t="n"/>
      <c r="D27" s="36" t="n"/>
    </row>
    <row r="28" ht="15" customHeight="1" s="30">
      <c r="A28" s="44" t="n">
        <v>22</v>
      </c>
      <c r="B28" s="36" t="n"/>
      <c r="C28" s="36" t="n"/>
      <c r="D28" s="36" t="n"/>
    </row>
    <row r="29" ht="15" customHeight="1" s="30">
      <c r="A29" s="44" t="n">
        <v>23</v>
      </c>
      <c r="B29" s="36" t="n"/>
      <c r="C29" s="36" t="n"/>
      <c r="D29" s="36" t="n"/>
    </row>
    <row r="30" ht="15" customHeight="1" s="30">
      <c r="A30" s="44" t="n">
        <v>24</v>
      </c>
      <c r="B30" s="36" t="n"/>
      <c r="C30" s="36" t="n"/>
      <c r="D30" s="36" t="n"/>
    </row>
    <row r="31" ht="15" customHeight="1" s="30">
      <c r="A31" s="44" t="n">
        <v>25</v>
      </c>
      <c r="B31" s="36" t="n"/>
      <c r="C31" s="36" t="n"/>
      <c r="D31" s="36" t="n"/>
    </row>
    <row r="32" ht="15" customHeight="1" s="30">
      <c r="A32" s="44" t="n">
        <v>26</v>
      </c>
      <c r="B32" s="36" t="n"/>
      <c r="C32" s="36" t="n"/>
      <c r="D32" s="36" t="n"/>
    </row>
    <row r="33" ht="15" customHeight="1" s="30">
      <c r="A33" s="44" t="n">
        <v>27</v>
      </c>
      <c r="B33" s="36" t="n"/>
      <c r="C33" s="36" t="n"/>
      <c r="D33" s="36" t="n"/>
    </row>
    <row r="34" ht="15" customHeight="1" s="30">
      <c r="A34" s="44" t="n">
        <v>28</v>
      </c>
      <c r="B34" s="36" t="n"/>
      <c r="C34" s="36" t="n"/>
      <c r="D34" s="36" t="n"/>
    </row>
    <row r="35" ht="15" customHeight="1" s="30">
      <c r="A35" s="44" t="n">
        <v>29</v>
      </c>
      <c r="B35" s="36" t="n"/>
      <c r="C35" s="36" t="n"/>
      <c r="D35" s="36" t="n"/>
    </row>
    <row r="36" ht="15" customHeight="1" s="30">
      <c r="A36" s="44" t="n">
        <v>30</v>
      </c>
      <c r="B36" s="36" t="n"/>
      <c r="C36" s="36" t="n"/>
      <c r="D36" s="36" t="n"/>
    </row>
    <row r="37" ht="15" customHeight="1" s="30">
      <c r="A37" s="44" t="n">
        <v>31</v>
      </c>
      <c r="B37" s="36" t="n"/>
      <c r="C37" s="36" t="n"/>
      <c r="D37" s="36" t="n"/>
    </row>
    <row r="38" ht="15" customHeight="1" s="30">
      <c r="A38" s="44" t="n">
        <v>32</v>
      </c>
      <c r="B38" s="36" t="n"/>
      <c r="C38" s="36" t="n"/>
      <c r="D38" s="36" t="n"/>
    </row>
    <row r="39" ht="15" customHeight="1" s="30">
      <c r="A39" s="44" t="n">
        <v>33</v>
      </c>
      <c r="B39" s="36" t="n"/>
      <c r="C39" s="36" t="n"/>
      <c r="D39" s="36" t="n"/>
    </row>
    <row r="40" ht="15" customHeight="1" s="30">
      <c r="A40" s="44" t="n">
        <v>34</v>
      </c>
      <c r="B40" s="36" t="n"/>
      <c r="C40" s="36" t="n"/>
      <c r="D40" s="36" t="n"/>
    </row>
    <row r="41" ht="15" customHeight="1" s="30">
      <c r="A41" s="44" t="n">
        <v>35</v>
      </c>
      <c r="B41" s="36" t="n"/>
      <c r="C41" s="36" t="n"/>
      <c r="D41" s="36" t="n"/>
    </row>
    <row r="42" ht="15" customHeight="1" s="30">
      <c r="A42" s="44" t="n">
        <v>36</v>
      </c>
      <c r="B42" s="36" t="n"/>
      <c r="C42" s="36" t="n"/>
      <c r="D42" s="36" t="n"/>
    </row>
    <row r="43" ht="15" customHeight="1" s="30">
      <c r="A43" s="44" t="n">
        <v>37</v>
      </c>
      <c r="B43" s="36" t="n"/>
      <c r="C43" s="36" t="n"/>
      <c r="D43" s="36" t="n"/>
    </row>
    <row r="44" ht="15" customHeight="1" s="30">
      <c r="A44" s="44" t="n">
        <v>38</v>
      </c>
      <c r="B44" s="36" t="n"/>
      <c r="C44" s="36" t="n"/>
      <c r="D44" s="36" t="n"/>
    </row>
    <row r="45" ht="15" customHeight="1" s="30">
      <c r="A45" s="44" t="n">
        <v>39</v>
      </c>
      <c r="B45" s="36" t="n"/>
      <c r="C45" s="36" t="n"/>
      <c r="D45" s="36" t="n"/>
    </row>
    <row r="46" ht="15" customHeight="1" s="30">
      <c r="A46" s="44" t="n">
        <v>40</v>
      </c>
      <c r="B46" s="36" t="n"/>
      <c r="C46" s="36" t="n"/>
      <c r="D46" s="36" t="n"/>
    </row>
    <row r="47" ht="15" customHeight="1" s="30">
      <c r="A47" s="44" t="n">
        <v>41</v>
      </c>
      <c r="B47" s="36" t="n"/>
      <c r="C47" s="36" t="n"/>
      <c r="D47" s="36" t="n"/>
    </row>
    <row r="48" ht="15" customHeight="1" s="30">
      <c r="A48" s="44" t="n">
        <v>42</v>
      </c>
      <c r="B48" s="36" t="n"/>
      <c r="C48" s="36" t="n"/>
      <c r="D48" s="36" t="n"/>
    </row>
    <row r="49" ht="15" customHeight="1" s="30">
      <c r="A49" s="44" t="n">
        <v>43</v>
      </c>
      <c r="B49" s="36" t="n"/>
      <c r="C49" s="36" t="n"/>
      <c r="D49" s="36" t="n"/>
    </row>
    <row r="50" ht="15" customHeight="1" s="30">
      <c r="A50" s="44" t="n">
        <v>44</v>
      </c>
      <c r="B50" s="36" t="n"/>
      <c r="C50" s="36" t="n"/>
      <c r="D50" s="36" t="n"/>
    </row>
    <row r="51" ht="15" customHeight="1" s="30">
      <c r="A51" s="44" t="n">
        <v>45</v>
      </c>
      <c r="B51" s="36" t="n"/>
      <c r="C51" s="36" t="n"/>
      <c r="D51" s="36" t="n"/>
    </row>
    <row r="52" ht="15" customHeight="1" s="30">
      <c r="A52" s="44" t="n">
        <v>46</v>
      </c>
      <c r="B52" s="36" t="n"/>
      <c r="C52" s="36" t="n"/>
      <c r="D52" s="36" t="n"/>
    </row>
    <row r="53" ht="15" customHeight="1" s="30">
      <c r="A53" s="44" t="n">
        <v>47</v>
      </c>
      <c r="B53" s="36" t="n"/>
      <c r="C53" s="36" t="n"/>
      <c r="D53" s="36" t="n"/>
    </row>
    <row r="54" ht="15" customHeight="1" s="30">
      <c r="A54" s="44" t="n">
        <v>48</v>
      </c>
      <c r="B54" s="36" t="n"/>
      <c r="C54" s="36" t="n"/>
      <c r="D54" s="36" t="n"/>
    </row>
    <row r="55" ht="15" customHeight="1" s="30">
      <c r="A55" s="44" t="n">
        <v>49</v>
      </c>
      <c r="B55" s="36" t="n"/>
      <c r="C55" s="36" t="n"/>
      <c r="D55" s="36" t="n"/>
    </row>
    <row r="56" ht="15" customHeight="1" s="30">
      <c r="A56" s="44" t="n">
        <v>50</v>
      </c>
      <c r="B56" s="36" t="n"/>
      <c r="C56" s="36" t="n"/>
      <c r="D56" s="36" t="n"/>
    </row>
    <row r="57" ht="15" customHeight="1" s="30">
      <c r="A57" s="44" t="n">
        <v>51</v>
      </c>
      <c r="B57" s="36" t="n"/>
      <c r="C57" s="36" t="n"/>
      <c r="D57" s="36" t="n"/>
    </row>
    <row r="58" ht="15" customHeight="1" s="30">
      <c r="A58" s="44" t="n">
        <v>52</v>
      </c>
      <c r="B58" s="36" t="n"/>
      <c r="C58" s="36" t="n"/>
      <c r="D58" s="36" t="n"/>
    </row>
    <row r="59" ht="15" customHeight="1" s="30">
      <c r="A59" s="44" t="n">
        <v>53</v>
      </c>
      <c r="B59" s="36" t="n"/>
      <c r="C59" s="36" t="n"/>
      <c r="D59" s="36" t="n"/>
    </row>
    <row r="60" ht="15" customHeight="1" s="30">
      <c r="A60" s="44" t="n">
        <v>54</v>
      </c>
      <c r="B60" s="36" t="n"/>
      <c r="C60" s="36" t="n"/>
      <c r="D60" s="36" t="n"/>
    </row>
    <row r="61" ht="15" customHeight="1" s="30">
      <c r="A61" s="44" t="n">
        <v>55</v>
      </c>
      <c r="B61" s="36" t="n"/>
      <c r="C61" s="36" t="n"/>
      <c r="D61" s="36" t="n"/>
    </row>
    <row r="62" ht="15" customHeight="1" s="30">
      <c r="A62" s="44" t="n">
        <v>56</v>
      </c>
      <c r="B62" s="36" t="n"/>
      <c r="C62" s="36" t="n"/>
      <c r="D62" s="36" t="n"/>
    </row>
    <row r="63" ht="15" customHeight="1" s="30">
      <c r="A63" s="44" t="n">
        <v>57</v>
      </c>
      <c r="B63" s="36" t="n"/>
      <c r="C63" s="36" t="n"/>
      <c r="D63" s="36" t="n"/>
    </row>
    <row r="64" ht="15" customHeight="1" s="30">
      <c r="A64" s="44" t="n">
        <v>58</v>
      </c>
      <c r="B64" s="36" t="n"/>
      <c r="C64" s="36" t="n"/>
      <c r="D64" s="36" t="n"/>
    </row>
    <row r="65" ht="15" customHeight="1" s="30">
      <c r="A65" s="44" t="n">
        <v>59</v>
      </c>
      <c r="B65" s="36" t="n"/>
      <c r="C65" s="36" t="n"/>
      <c r="D65" s="36" t="n"/>
    </row>
    <row r="66" ht="15" customHeight="1" s="30">
      <c r="A66" s="44" t="n">
        <v>60</v>
      </c>
      <c r="B66" s="36" t="n"/>
      <c r="C66" s="36" t="n"/>
      <c r="D66" s="36" t="n"/>
    </row>
    <row r="67"/>
    <row r="68" ht="15" customHeight="1" s="30">
      <c r="A68" s="42" t="inlineStr">
        <is>
          <t>Prepared by CA Tirumalesh Malla  |  calcguru.in  |  Debtors &amp; Creditors Ageing - FY 2026-27</t>
        </is>
      </c>
    </row>
  </sheetData>
  <sheetProtection selectLockedCells="0" selectUnlockedCells="0" sheet="1" objects="0" insertRows="1" insertHyperlinks="1" autoFilter="0" scenarios="0" formatColumns="0" deleteColumns="1" insertColumns="0" pivotTables="1" deleteRows="1" formatCells="0" formatRows="0" sort="0" password="BBBC"/>
  <mergeCells count="4">
    <mergeCell ref="A1:D1"/>
    <mergeCell ref="A3:D3"/>
    <mergeCell ref="A68:D68"/>
    <mergeCell ref="A2:D2"/>
  </mergeCells>
  <dataValidations count="1">
    <dataValidation sqref="C7:C66" showDropDown="0" showInputMessage="0" showErrorMessage="0" allowBlank="1" type="list" errorStyle="stop" operator="between">
      <formula1>"Debtor,Creditor"</formula1>
      <formula2>0</formula2>
    </dataValidation>
  </dataValidation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</worksheet>
</file>

<file path=xl/worksheets/sheet3.xml><?xml version="1.0" encoding="utf-8"?>
<worksheet xmlns="http://schemas.openxmlformats.org/spreadsheetml/2006/main">
  <sheetPr filterMode="0">
    <outlinePr summaryBelow="1" summaryRight="1"/>
    <pageSetUpPr fitToPage="0"/>
  </sheetPr>
  <dimension ref="A1:M409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pane xSplit="2" ySplit="6" topLeftCell="C7" activePane="bottomRight" state="frozen"/>
      <selection pane="topLeft" activeCell="A1" activeCellId="0" sqref="A1"/>
      <selection pane="topRight" activeCell="C1" activeCellId="0" sqref="C1"/>
      <selection pane="bottomLeft" activeCell="A7" activeCellId="0" sqref="A7"/>
      <selection pane="bottomRight" activeCell="A1" activeCellId="0" sqref="A1"/>
    </sheetView>
  </sheetViews>
  <sheetFormatPr baseColWidth="8" defaultColWidth="8.6796875" defaultRowHeight="15" customHeight="0" zeroHeight="0" outlineLevelRow="0"/>
  <cols>
    <col width="6" customWidth="1" style="29" min="1" max="1"/>
    <col width="22" customWidth="1" style="29" min="2" max="2"/>
    <col width="9" customWidth="1" style="29" min="3" max="3"/>
    <col width="12" customWidth="1" style="29" min="4" max="4"/>
    <col width="11" customWidth="1" style="29" min="5" max="6"/>
    <col width="12" customWidth="1" style="29" min="7" max="9"/>
    <col width="11" customWidth="1" style="29" min="10" max="10"/>
    <col width="6" customWidth="1" style="29" min="11" max="11"/>
    <col width="11" customWidth="1" style="29" min="12" max="12"/>
    <col width="12" customWidth="1" style="29" min="13" max="13"/>
  </cols>
  <sheetData>
    <row r="1" ht="25.5" customHeight="1" s="30">
      <c r="A1" s="31" t="inlineStr">
        <is>
          <t>CalcGuru</t>
        </is>
      </c>
    </row>
    <row r="2" ht="19.5" customHeight="1" s="30">
      <c r="A2" s="32" t="inlineStr">
        <is>
          <t>Open Items (invoices / bills outstanding)</t>
        </is>
      </c>
    </row>
    <row r="3" ht="15.75" customHeight="1" s="30">
      <c r="A3" s="33" t="inlineStr">
        <is>
          <t>One row per open document. Outstanding, days and bucket auto-compute.</t>
        </is>
      </c>
    </row>
    <row r="4"/>
    <row r="5" ht="15" customHeight="1" s="30">
      <c r="A5" s="34" t="inlineStr">
        <is>
          <t>Outstanding receivables &amp; payables</t>
        </is>
      </c>
    </row>
    <row r="6" ht="31.5" customHeight="1" s="30">
      <c r="A6" s="43" t="inlineStr">
        <is>
          <t>S.No</t>
        </is>
      </c>
      <c r="B6" s="43" t="inlineStr">
        <is>
          <t>Party</t>
        </is>
      </c>
      <c r="C6" s="43" t="inlineStr">
        <is>
          <t>Type</t>
        </is>
      </c>
      <c r="D6" s="43" t="inlineStr">
        <is>
          <t>Doc No</t>
        </is>
      </c>
      <c r="E6" s="43" t="inlineStr">
        <is>
          <t>Doc Date</t>
        </is>
      </c>
      <c r="F6" s="43" t="inlineStr">
        <is>
          <t>Due Date</t>
        </is>
      </c>
      <c r="G6" s="43" t="inlineStr">
        <is>
          <t>Amount</t>
        </is>
      </c>
      <c r="H6" s="43" t="inlineStr">
        <is>
          <t>Received / Paid</t>
        </is>
      </c>
      <c r="I6" s="43" t="inlineStr">
        <is>
          <t>Outstanding</t>
        </is>
      </c>
      <c r="J6" s="43" t="inlineStr">
        <is>
          <t>Age Date</t>
        </is>
      </c>
      <c r="K6" s="43" t="inlineStr">
        <is>
          <t>Days</t>
        </is>
      </c>
      <c r="L6" s="43" t="inlineStr">
        <is>
          <t>Ageing Bucket</t>
        </is>
      </c>
      <c r="M6" s="43" t="inlineStr">
        <is>
          <t>Overdue?</t>
        </is>
      </c>
    </row>
    <row r="7" ht="15" customHeight="1" s="30">
      <c r="A7" s="45" t="n">
        <v>1</v>
      </c>
      <c r="B7" s="36" t="n"/>
      <c r="C7" s="46">
        <f>IF($B7="","",IFERROR(VLOOKUP($B7,PartyTbl,2,FALSE()),""))</f>
        <v/>
      </c>
      <c r="D7" s="36" t="n"/>
      <c r="E7" s="39" t="n"/>
      <c r="F7" s="39" t="n"/>
      <c r="G7" s="47" t="n"/>
      <c r="H7" s="47" t="n"/>
      <c r="I7" s="48">
        <f>IF($B7="","",N($G7)-N($H7))</f>
        <v/>
      </c>
      <c r="J7" s="49">
        <f>IF($B7="","",IF(AgeBasis="Invoice Date",$E7,IF($F7="",$E7,$F7)))</f>
        <v/>
      </c>
      <c r="K7" s="50">
        <f>IF($B7="","",IF($J7="","",AsOn-$J7))</f>
        <v/>
      </c>
      <c r="L7" s="46">
        <f>IF($B7="","",IF($K7&lt;=0,"Not Due",IF($K7&lt;=AgeB1,"0-"&amp;AgeB1,IF($K7&lt;=AgeB2,(AgeB1+1)&amp;"-"&amp;AgeB2,IF($K7&lt;=AgeB3,(AgeB2+1)&amp;"-"&amp;AgeB3,IF($K7&lt;=AgeB4,(AgeB3+1)&amp;"-"&amp;AgeB4,"&gt;"&amp;AgeB4))))))</f>
        <v/>
      </c>
      <c r="M7" s="46">
        <f>IF($B7="","",IF(AND(AgeBasis="Due Date",$K7&gt;0),"OVERDUE","Within terms"))</f>
        <v/>
      </c>
    </row>
    <row r="8" ht="15" customHeight="1" s="30">
      <c r="A8" s="45" t="n">
        <v>2</v>
      </c>
      <c r="B8" s="36" t="n"/>
      <c r="C8" s="46">
        <f>IF($B8="","",IFERROR(VLOOKUP($B8,PartyTbl,2,FALSE()),""))</f>
        <v/>
      </c>
      <c r="D8" s="36" t="n"/>
      <c r="E8" s="39" t="n"/>
      <c r="F8" s="39" t="n"/>
      <c r="G8" s="47" t="n"/>
      <c r="H8" s="47" t="n"/>
      <c r="I8" s="48">
        <f>IF($B8="","",N($G8)-N($H8))</f>
        <v/>
      </c>
      <c r="J8" s="49">
        <f>IF($B8="","",IF(AgeBasis="Invoice Date",$E8,IF($F8="",$E8,$F8)))</f>
        <v/>
      </c>
      <c r="K8" s="50">
        <f>IF($B8="","",IF($J8="","",AsOn-$J8))</f>
        <v/>
      </c>
      <c r="L8" s="46">
        <f>IF($B8="","",IF($K8&lt;=0,"Not Due",IF($K8&lt;=AgeB1,"0-"&amp;AgeB1,IF($K8&lt;=AgeB2,(AgeB1+1)&amp;"-"&amp;AgeB2,IF($K8&lt;=AgeB3,(AgeB2+1)&amp;"-"&amp;AgeB3,IF($K8&lt;=AgeB4,(AgeB3+1)&amp;"-"&amp;AgeB4,"&gt;"&amp;AgeB4))))))</f>
        <v/>
      </c>
      <c r="M8" s="46">
        <f>IF($B8="","",IF(AND(AgeBasis="Due Date",$K8&gt;0),"OVERDUE","Within terms"))</f>
        <v/>
      </c>
    </row>
    <row r="9" ht="15" customHeight="1" s="30">
      <c r="A9" s="45" t="n">
        <v>3</v>
      </c>
      <c r="B9" s="36" t="n"/>
      <c r="C9" s="46">
        <f>IF($B9="","",IFERROR(VLOOKUP($B9,PartyTbl,2,FALSE()),""))</f>
        <v/>
      </c>
      <c r="D9" s="36" t="n"/>
      <c r="E9" s="39" t="n"/>
      <c r="F9" s="39" t="n"/>
      <c r="G9" s="47" t="n"/>
      <c r="H9" s="47" t="n"/>
      <c r="I9" s="48">
        <f>IF($B9="","",N($G9)-N($H9))</f>
        <v/>
      </c>
      <c r="J9" s="49">
        <f>IF($B9="","",IF(AgeBasis="Invoice Date",$E9,IF($F9="",$E9,$F9)))</f>
        <v/>
      </c>
      <c r="K9" s="50">
        <f>IF($B9="","",IF($J9="","",AsOn-$J9))</f>
        <v/>
      </c>
      <c r="L9" s="46">
        <f>IF($B9="","",IF($K9&lt;=0,"Not Due",IF($K9&lt;=AgeB1,"0-"&amp;AgeB1,IF($K9&lt;=AgeB2,(AgeB1+1)&amp;"-"&amp;AgeB2,IF($K9&lt;=AgeB3,(AgeB2+1)&amp;"-"&amp;AgeB3,IF($K9&lt;=AgeB4,(AgeB3+1)&amp;"-"&amp;AgeB4,"&gt;"&amp;AgeB4))))))</f>
        <v/>
      </c>
      <c r="M9" s="46">
        <f>IF($B9="","",IF(AND(AgeBasis="Due Date",$K9&gt;0),"OVERDUE","Within terms"))</f>
        <v/>
      </c>
    </row>
    <row r="10" ht="15" customHeight="1" s="30">
      <c r="A10" s="45" t="n">
        <v>4</v>
      </c>
      <c r="B10" s="36" t="n"/>
      <c r="C10" s="46">
        <f>IF($B10="","",IFERROR(VLOOKUP($B10,PartyTbl,2,FALSE()),""))</f>
        <v/>
      </c>
      <c r="D10" s="36" t="n"/>
      <c r="E10" s="39" t="n"/>
      <c r="F10" s="39" t="n"/>
      <c r="G10" s="47" t="n"/>
      <c r="H10" s="47" t="n"/>
      <c r="I10" s="48">
        <f>IF($B10="","",N($G10)-N($H10))</f>
        <v/>
      </c>
      <c r="J10" s="49">
        <f>IF($B10="","",IF(AgeBasis="Invoice Date",$E10,IF($F10="",$E10,$F10)))</f>
        <v/>
      </c>
      <c r="K10" s="50">
        <f>IF($B10="","",IF($J10="","",AsOn-$J10))</f>
        <v/>
      </c>
      <c r="L10" s="46">
        <f>IF($B10="","",IF($K10&lt;=0,"Not Due",IF($K10&lt;=AgeB1,"0-"&amp;AgeB1,IF($K10&lt;=AgeB2,(AgeB1+1)&amp;"-"&amp;AgeB2,IF($K10&lt;=AgeB3,(AgeB2+1)&amp;"-"&amp;AgeB3,IF($K10&lt;=AgeB4,(AgeB3+1)&amp;"-"&amp;AgeB4,"&gt;"&amp;AgeB4))))))</f>
        <v/>
      </c>
      <c r="M10" s="46">
        <f>IF($B10="","",IF(AND(AgeBasis="Due Date",$K10&gt;0),"OVERDUE","Within terms"))</f>
        <v/>
      </c>
    </row>
    <row r="11" ht="15" customHeight="1" s="30">
      <c r="A11" s="45" t="n">
        <v>5</v>
      </c>
      <c r="B11" s="36" t="n"/>
      <c r="C11" s="46">
        <f>IF($B11="","",IFERROR(VLOOKUP($B11,PartyTbl,2,FALSE()),""))</f>
        <v/>
      </c>
      <c r="D11" s="36" t="n"/>
      <c r="E11" s="39" t="n"/>
      <c r="F11" s="39" t="n"/>
      <c r="G11" s="47" t="n"/>
      <c r="H11" s="47" t="n"/>
      <c r="I11" s="48">
        <f>IF($B11="","",N($G11)-N($H11))</f>
        <v/>
      </c>
      <c r="J11" s="49">
        <f>IF($B11="","",IF(AgeBasis="Invoice Date",$E11,IF($F11="",$E11,$F11)))</f>
        <v/>
      </c>
      <c r="K11" s="50">
        <f>IF($B11="","",IF($J11="","",AsOn-$J11))</f>
        <v/>
      </c>
      <c r="L11" s="46">
        <f>IF($B11="","",IF($K11&lt;=0,"Not Due",IF($K11&lt;=AgeB1,"0-"&amp;AgeB1,IF($K11&lt;=AgeB2,(AgeB1+1)&amp;"-"&amp;AgeB2,IF($K11&lt;=AgeB3,(AgeB2+1)&amp;"-"&amp;AgeB3,IF($K11&lt;=AgeB4,(AgeB3+1)&amp;"-"&amp;AgeB4,"&gt;"&amp;AgeB4))))))</f>
        <v/>
      </c>
      <c r="M11" s="46">
        <f>IF($B11="","",IF(AND(AgeBasis="Due Date",$K11&gt;0),"OVERDUE","Within terms"))</f>
        <v/>
      </c>
    </row>
    <row r="12" ht="15" customHeight="1" s="30">
      <c r="A12" s="45" t="n">
        <v>6</v>
      </c>
      <c r="B12" s="36" t="n"/>
      <c r="C12" s="46">
        <f>IF($B12="","",IFERROR(VLOOKUP($B12,PartyTbl,2,FALSE()),""))</f>
        <v/>
      </c>
      <c r="D12" s="36" t="n"/>
      <c r="E12" s="39" t="n"/>
      <c r="F12" s="39" t="n"/>
      <c r="G12" s="47" t="n"/>
      <c r="H12" s="47" t="n"/>
      <c r="I12" s="48">
        <f>IF($B12="","",N($G12)-N($H12))</f>
        <v/>
      </c>
      <c r="J12" s="49">
        <f>IF($B12="","",IF(AgeBasis="Invoice Date",$E12,IF($F12="",$E12,$F12)))</f>
        <v/>
      </c>
      <c r="K12" s="50">
        <f>IF($B12="","",IF($J12="","",AsOn-$J12))</f>
        <v/>
      </c>
      <c r="L12" s="46">
        <f>IF($B12="","",IF($K12&lt;=0,"Not Due",IF($K12&lt;=AgeB1,"0-"&amp;AgeB1,IF($K12&lt;=AgeB2,(AgeB1+1)&amp;"-"&amp;AgeB2,IF($K12&lt;=AgeB3,(AgeB2+1)&amp;"-"&amp;AgeB3,IF($K12&lt;=AgeB4,(AgeB3+1)&amp;"-"&amp;AgeB4,"&gt;"&amp;AgeB4))))))</f>
        <v/>
      </c>
      <c r="M12" s="46">
        <f>IF($B12="","",IF(AND(AgeBasis="Due Date",$K12&gt;0),"OVERDUE","Within terms"))</f>
        <v/>
      </c>
    </row>
    <row r="13" ht="15" customHeight="1" s="30">
      <c r="A13" s="45" t="n">
        <v>7</v>
      </c>
      <c r="B13" s="36" t="n"/>
      <c r="C13" s="46">
        <f>IF($B13="","",IFERROR(VLOOKUP($B13,PartyTbl,2,FALSE()),""))</f>
        <v/>
      </c>
      <c r="D13" s="36" t="n"/>
      <c r="E13" s="39" t="n"/>
      <c r="F13" s="39" t="n"/>
      <c r="G13" s="47" t="n"/>
      <c r="H13" s="47" t="n"/>
      <c r="I13" s="48">
        <f>IF($B13="","",N($G13)-N($H13))</f>
        <v/>
      </c>
      <c r="J13" s="49">
        <f>IF($B13="","",IF(AgeBasis="Invoice Date",$E13,IF($F13="",$E13,$F13)))</f>
        <v/>
      </c>
      <c r="K13" s="50">
        <f>IF($B13="","",IF($J13="","",AsOn-$J13))</f>
        <v/>
      </c>
      <c r="L13" s="46">
        <f>IF($B13="","",IF($K13&lt;=0,"Not Due",IF($K13&lt;=AgeB1,"0-"&amp;AgeB1,IF($K13&lt;=AgeB2,(AgeB1+1)&amp;"-"&amp;AgeB2,IF($K13&lt;=AgeB3,(AgeB2+1)&amp;"-"&amp;AgeB3,IF($K13&lt;=AgeB4,(AgeB3+1)&amp;"-"&amp;AgeB4,"&gt;"&amp;AgeB4))))))</f>
        <v/>
      </c>
      <c r="M13" s="46">
        <f>IF($B13="","",IF(AND(AgeBasis="Due Date",$K13&gt;0),"OVERDUE","Within terms"))</f>
        <v/>
      </c>
    </row>
    <row r="14" ht="15" customHeight="1" s="30">
      <c r="A14" s="45" t="n">
        <v>8</v>
      </c>
      <c r="B14" s="36" t="n"/>
      <c r="C14" s="46">
        <f>IF($B14="","",IFERROR(VLOOKUP($B14,PartyTbl,2,FALSE()),""))</f>
        <v/>
      </c>
      <c r="D14" s="36" t="n"/>
      <c r="E14" s="39" t="n"/>
      <c r="F14" s="39" t="n"/>
      <c r="G14" s="47" t="n"/>
      <c r="H14" s="47" t="n"/>
      <c r="I14" s="48">
        <f>IF($B14="","",N($G14)-N($H14))</f>
        <v/>
      </c>
      <c r="J14" s="49">
        <f>IF($B14="","",IF(AgeBasis="Invoice Date",$E14,IF($F14="",$E14,$F14)))</f>
        <v/>
      </c>
      <c r="K14" s="50">
        <f>IF($B14="","",IF($J14="","",AsOn-$J14))</f>
        <v/>
      </c>
      <c r="L14" s="46">
        <f>IF($B14="","",IF($K14&lt;=0,"Not Due",IF($K14&lt;=AgeB1,"0-"&amp;AgeB1,IF($K14&lt;=AgeB2,(AgeB1+1)&amp;"-"&amp;AgeB2,IF($K14&lt;=AgeB3,(AgeB2+1)&amp;"-"&amp;AgeB3,IF($K14&lt;=AgeB4,(AgeB3+1)&amp;"-"&amp;AgeB4,"&gt;"&amp;AgeB4))))))</f>
        <v/>
      </c>
      <c r="M14" s="46">
        <f>IF($B14="","",IF(AND(AgeBasis="Due Date",$K14&gt;0),"OVERDUE","Within terms"))</f>
        <v/>
      </c>
    </row>
    <row r="15" ht="15" customHeight="1" s="30">
      <c r="A15" s="45" t="n">
        <v>9</v>
      </c>
      <c r="B15" s="36" t="n"/>
      <c r="C15" s="46">
        <f>IF($B15="","",IFERROR(VLOOKUP($B15,PartyTbl,2,FALSE()),""))</f>
        <v/>
      </c>
      <c r="D15" s="36" t="n"/>
      <c r="E15" s="39" t="n"/>
      <c r="F15" s="39" t="n"/>
      <c r="G15" s="47" t="n"/>
      <c r="H15" s="47" t="n"/>
      <c r="I15" s="48">
        <f>IF($B15="","",N($G15)-N($H15))</f>
        <v/>
      </c>
      <c r="J15" s="49">
        <f>IF($B15="","",IF(AgeBasis="Invoice Date",$E15,IF($F15="",$E15,$F15)))</f>
        <v/>
      </c>
      <c r="K15" s="50">
        <f>IF($B15="","",IF($J15="","",AsOn-$J15))</f>
        <v/>
      </c>
      <c r="L15" s="46">
        <f>IF($B15="","",IF($K15&lt;=0,"Not Due",IF($K15&lt;=AgeB1,"0-"&amp;AgeB1,IF($K15&lt;=AgeB2,(AgeB1+1)&amp;"-"&amp;AgeB2,IF($K15&lt;=AgeB3,(AgeB2+1)&amp;"-"&amp;AgeB3,IF($K15&lt;=AgeB4,(AgeB3+1)&amp;"-"&amp;AgeB4,"&gt;"&amp;AgeB4))))))</f>
        <v/>
      </c>
      <c r="M15" s="46">
        <f>IF($B15="","",IF(AND(AgeBasis="Due Date",$K15&gt;0),"OVERDUE","Within terms"))</f>
        <v/>
      </c>
    </row>
    <row r="16" ht="15" customHeight="1" s="30">
      <c r="A16" s="45" t="n">
        <v>10</v>
      </c>
      <c r="B16" s="36" t="n"/>
      <c r="C16" s="46">
        <f>IF($B16="","",IFERROR(VLOOKUP($B16,PartyTbl,2,FALSE()),""))</f>
        <v/>
      </c>
      <c r="D16" s="36" t="n"/>
      <c r="E16" s="39" t="n"/>
      <c r="F16" s="39" t="n"/>
      <c r="G16" s="47" t="n"/>
      <c r="H16" s="47" t="n"/>
      <c r="I16" s="48">
        <f>IF($B16="","",N($G16)-N($H16))</f>
        <v/>
      </c>
      <c r="J16" s="49">
        <f>IF($B16="","",IF(AgeBasis="Invoice Date",$E16,IF($F16="",$E16,$F16)))</f>
        <v/>
      </c>
      <c r="K16" s="50">
        <f>IF($B16="","",IF($J16="","",AsOn-$J16))</f>
        <v/>
      </c>
      <c r="L16" s="46">
        <f>IF($B16="","",IF($K16&lt;=0,"Not Due",IF($K16&lt;=AgeB1,"0-"&amp;AgeB1,IF($K16&lt;=AgeB2,(AgeB1+1)&amp;"-"&amp;AgeB2,IF($K16&lt;=AgeB3,(AgeB2+1)&amp;"-"&amp;AgeB3,IF($K16&lt;=AgeB4,(AgeB3+1)&amp;"-"&amp;AgeB4,"&gt;"&amp;AgeB4))))))</f>
        <v/>
      </c>
      <c r="M16" s="46">
        <f>IF($B16="","",IF(AND(AgeBasis="Due Date",$K16&gt;0),"OVERDUE","Within terms"))</f>
        <v/>
      </c>
    </row>
    <row r="17" ht="15" customHeight="1" s="30">
      <c r="A17" s="45" t="n">
        <v>11</v>
      </c>
      <c r="B17" s="36" t="n"/>
      <c r="C17" s="46">
        <f>IF($B17="","",IFERROR(VLOOKUP($B17,PartyTbl,2,FALSE()),""))</f>
        <v/>
      </c>
      <c r="D17" s="36" t="n"/>
      <c r="E17" s="39" t="n"/>
      <c r="F17" s="39" t="n"/>
      <c r="G17" s="47" t="n"/>
      <c r="H17" s="47" t="n"/>
      <c r="I17" s="48">
        <f>IF($B17="","",N($G17)-N($H17))</f>
        <v/>
      </c>
      <c r="J17" s="49">
        <f>IF($B17="","",IF(AgeBasis="Invoice Date",$E17,IF($F17="",$E17,$F17)))</f>
        <v/>
      </c>
      <c r="K17" s="50">
        <f>IF($B17="","",IF($J17="","",AsOn-$J17))</f>
        <v/>
      </c>
      <c r="L17" s="46">
        <f>IF($B17="","",IF($K17&lt;=0,"Not Due",IF($K17&lt;=AgeB1,"0-"&amp;AgeB1,IF($K17&lt;=AgeB2,(AgeB1+1)&amp;"-"&amp;AgeB2,IF($K17&lt;=AgeB3,(AgeB2+1)&amp;"-"&amp;AgeB3,IF($K17&lt;=AgeB4,(AgeB3+1)&amp;"-"&amp;AgeB4,"&gt;"&amp;AgeB4))))))</f>
        <v/>
      </c>
      <c r="M17" s="46">
        <f>IF($B17="","",IF(AND(AgeBasis="Due Date",$K17&gt;0),"OVERDUE","Within terms"))</f>
        <v/>
      </c>
    </row>
    <row r="18" ht="15" customHeight="1" s="30">
      <c r="A18" s="45" t="n">
        <v>12</v>
      </c>
      <c r="B18" s="36" t="n"/>
      <c r="C18" s="46">
        <f>IF($B18="","",IFERROR(VLOOKUP($B18,PartyTbl,2,FALSE()),""))</f>
        <v/>
      </c>
      <c r="D18" s="36" t="n"/>
      <c r="E18" s="39" t="n"/>
      <c r="F18" s="39" t="n"/>
      <c r="G18" s="47" t="n"/>
      <c r="H18" s="47" t="n"/>
      <c r="I18" s="48">
        <f>IF($B18="","",N($G18)-N($H18))</f>
        <v/>
      </c>
      <c r="J18" s="49">
        <f>IF($B18="","",IF(AgeBasis="Invoice Date",$E18,IF($F18="",$E18,$F18)))</f>
        <v/>
      </c>
      <c r="K18" s="50">
        <f>IF($B18="","",IF($J18="","",AsOn-$J18))</f>
        <v/>
      </c>
      <c r="L18" s="46">
        <f>IF($B18="","",IF($K18&lt;=0,"Not Due",IF($K18&lt;=AgeB1,"0-"&amp;AgeB1,IF($K18&lt;=AgeB2,(AgeB1+1)&amp;"-"&amp;AgeB2,IF($K18&lt;=AgeB3,(AgeB2+1)&amp;"-"&amp;AgeB3,IF($K18&lt;=AgeB4,(AgeB3+1)&amp;"-"&amp;AgeB4,"&gt;"&amp;AgeB4))))))</f>
        <v/>
      </c>
      <c r="M18" s="46">
        <f>IF($B18="","",IF(AND(AgeBasis="Due Date",$K18&gt;0),"OVERDUE","Within terms"))</f>
        <v/>
      </c>
    </row>
    <row r="19" ht="15" customHeight="1" s="30">
      <c r="A19" s="45" t="n">
        <v>13</v>
      </c>
      <c r="B19" s="36" t="n"/>
      <c r="C19" s="46">
        <f>IF($B19="","",IFERROR(VLOOKUP($B19,PartyTbl,2,FALSE()),""))</f>
        <v/>
      </c>
      <c r="D19" s="36" t="n"/>
      <c r="E19" s="39" t="n"/>
      <c r="F19" s="39" t="n"/>
      <c r="G19" s="47" t="n"/>
      <c r="H19" s="47" t="n"/>
      <c r="I19" s="48">
        <f>IF($B19="","",N($G19)-N($H19))</f>
        <v/>
      </c>
      <c r="J19" s="49">
        <f>IF($B19="","",IF(AgeBasis="Invoice Date",$E19,IF($F19="",$E19,$F19)))</f>
        <v/>
      </c>
      <c r="K19" s="50">
        <f>IF($B19="","",IF($J19="","",AsOn-$J19))</f>
        <v/>
      </c>
      <c r="L19" s="46">
        <f>IF($B19="","",IF($K19&lt;=0,"Not Due",IF($K19&lt;=AgeB1,"0-"&amp;AgeB1,IF($K19&lt;=AgeB2,(AgeB1+1)&amp;"-"&amp;AgeB2,IF($K19&lt;=AgeB3,(AgeB2+1)&amp;"-"&amp;AgeB3,IF($K19&lt;=AgeB4,(AgeB3+1)&amp;"-"&amp;AgeB4,"&gt;"&amp;AgeB4))))))</f>
        <v/>
      </c>
      <c r="M19" s="46">
        <f>IF($B19="","",IF(AND(AgeBasis="Due Date",$K19&gt;0),"OVERDUE","Within terms"))</f>
        <v/>
      </c>
    </row>
    <row r="20" ht="15" customHeight="1" s="30">
      <c r="A20" s="45" t="n">
        <v>14</v>
      </c>
      <c r="B20" s="36" t="n"/>
      <c r="C20" s="46">
        <f>IF($B20="","",IFERROR(VLOOKUP($B20,PartyTbl,2,FALSE()),""))</f>
        <v/>
      </c>
      <c r="D20" s="36" t="n"/>
      <c r="E20" s="39" t="n"/>
      <c r="F20" s="39" t="n"/>
      <c r="G20" s="47" t="n"/>
      <c r="H20" s="47" t="n"/>
      <c r="I20" s="48">
        <f>IF($B20="","",N($G20)-N($H20))</f>
        <v/>
      </c>
      <c r="J20" s="49">
        <f>IF($B20="","",IF(AgeBasis="Invoice Date",$E20,IF($F20="",$E20,$F20)))</f>
        <v/>
      </c>
      <c r="K20" s="50">
        <f>IF($B20="","",IF($J20="","",AsOn-$J20))</f>
        <v/>
      </c>
      <c r="L20" s="46">
        <f>IF($B20="","",IF($K20&lt;=0,"Not Due",IF($K20&lt;=AgeB1,"0-"&amp;AgeB1,IF($K20&lt;=AgeB2,(AgeB1+1)&amp;"-"&amp;AgeB2,IF($K20&lt;=AgeB3,(AgeB2+1)&amp;"-"&amp;AgeB3,IF($K20&lt;=AgeB4,(AgeB3+1)&amp;"-"&amp;AgeB4,"&gt;"&amp;AgeB4))))))</f>
        <v/>
      </c>
      <c r="M20" s="46">
        <f>IF($B20="","",IF(AND(AgeBasis="Due Date",$K20&gt;0),"OVERDUE","Within terms"))</f>
        <v/>
      </c>
    </row>
    <row r="21" ht="15" customHeight="1" s="30">
      <c r="A21" s="45" t="n">
        <v>15</v>
      </c>
      <c r="B21" s="36" t="n"/>
      <c r="C21" s="46">
        <f>IF($B21="","",IFERROR(VLOOKUP($B21,PartyTbl,2,FALSE()),""))</f>
        <v/>
      </c>
      <c r="D21" s="36" t="n"/>
      <c r="E21" s="39" t="n"/>
      <c r="F21" s="39" t="n"/>
      <c r="G21" s="47" t="n"/>
      <c r="H21" s="47" t="n"/>
      <c r="I21" s="48">
        <f>IF($B21="","",N($G21)-N($H21))</f>
        <v/>
      </c>
      <c r="J21" s="49">
        <f>IF($B21="","",IF(AgeBasis="Invoice Date",$E21,IF($F21="",$E21,$F21)))</f>
        <v/>
      </c>
      <c r="K21" s="50">
        <f>IF($B21="","",IF($J21="","",AsOn-$J21))</f>
        <v/>
      </c>
      <c r="L21" s="46">
        <f>IF($B21="","",IF($K21&lt;=0,"Not Due",IF($K21&lt;=AgeB1,"0-"&amp;AgeB1,IF($K21&lt;=AgeB2,(AgeB1+1)&amp;"-"&amp;AgeB2,IF($K21&lt;=AgeB3,(AgeB2+1)&amp;"-"&amp;AgeB3,IF($K21&lt;=AgeB4,(AgeB3+1)&amp;"-"&amp;AgeB4,"&gt;"&amp;AgeB4))))))</f>
        <v/>
      </c>
      <c r="M21" s="46">
        <f>IF($B21="","",IF(AND(AgeBasis="Due Date",$K21&gt;0),"OVERDUE","Within terms"))</f>
        <v/>
      </c>
    </row>
    <row r="22" ht="15" customHeight="1" s="30">
      <c r="A22" s="45" t="n">
        <v>16</v>
      </c>
      <c r="B22" s="36" t="n"/>
      <c r="C22" s="46">
        <f>IF($B22="","",IFERROR(VLOOKUP($B22,PartyTbl,2,FALSE()),""))</f>
        <v/>
      </c>
      <c r="D22" s="36" t="n"/>
      <c r="E22" s="39" t="n"/>
      <c r="F22" s="39" t="n"/>
      <c r="G22" s="47" t="n"/>
      <c r="H22" s="47" t="n"/>
      <c r="I22" s="48">
        <f>IF($B22="","",N($G22)-N($H22))</f>
        <v/>
      </c>
      <c r="J22" s="49">
        <f>IF($B22="","",IF(AgeBasis="Invoice Date",$E22,IF($F22="",$E22,$F22)))</f>
        <v/>
      </c>
      <c r="K22" s="50">
        <f>IF($B22="","",IF($J22="","",AsOn-$J22))</f>
        <v/>
      </c>
      <c r="L22" s="46">
        <f>IF($B22="","",IF($K22&lt;=0,"Not Due",IF($K22&lt;=AgeB1,"0-"&amp;AgeB1,IF($K22&lt;=AgeB2,(AgeB1+1)&amp;"-"&amp;AgeB2,IF($K22&lt;=AgeB3,(AgeB2+1)&amp;"-"&amp;AgeB3,IF($K22&lt;=AgeB4,(AgeB3+1)&amp;"-"&amp;AgeB4,"&gt;"&amp;AgeB4))))))</f>
        <v/>
      </c>
      <c r="M22" s="46">
        <f>IF($B22="","",IF(AND(AgeBasis="Due Date",$K22&gt;0),"OVERDUE","Within terms"))</f>
        <v/>
      </c>
    </row>
    <row r="23" ht="15" customHeight="1" s="30">
      <c r="A23" s="45" t="n">
        <v>17</v>
      </c>
      <c r="B23" s="36" t="n"/>
      <c r="C23" s="46">
        <f>IF($B23="","",IFERROR(VLOOKUP($B23,PartyTbl,2,FALSE()),""))</f>
        <v/>
      </c>
      <c r="D23" s="36" t="n"/>
      <c r="E23" s="39" t="n"/>
      <c r="F23" s="39" t="n"/>
      <c r="G23" s="47" t="n"/>
      <c r="H23" s="47" t="n"/>
      <c r="I23" s="48">
        <f>IF($B23="","",N($G23)-N($H23))</f>
        <v/>
      </c>
      <c r="J23" s="49">
        <f>IF($B23="","",IF(AgeBasis="Invoice Date",$E23,IF($F23="",$E23,$F23)))</f>
        <v/>
      </c>
      <c r="K23" s="50">
        <f>IF($B23="","",IF($J23="","",AsOn-$J23))</f>
        <v/>
      </c>
      <c r="L23" s="46">
        <f>IF($B23="","",IF($K23&lt;=0,"Not Due",IF($K23&lt;=AgeB1,"0-"&amp;AgeB1,IF($K23&lt;=AgeB2,(AgeB1+1)&amp;"-"&amp;AgeB2,IF($K23&lt;=AgeB3,(AgeB2+1)&amp;"-"&amp;AgeB3,IF($K23&lt;=AgeB4,(AgeB3+1)&amp;"-"&amp;AgeB4,"&gt;"&amp;AgeB4))))))</f>
        <v/>
      </c>
      <c r="M23" s="46">
        <f>IF($B23="","",IF(AND(AgeBasis="Due Date",$K23&gt;0),"OVERDUE","Within terms"))</f>
        <v/>
      </c>
    </row>
    <row r="24" ht="15" customHeight="1" s="30">
      <c r="A24" s="45" t="n">
        <v>18</v>
      </c>
      <c r="B24" s="36" t="n"/>
      <c r="C24" s="46">
        <f>IF($B24="","",IFERROR(VLOOKUP($B24,PartyTbl,2,FALSE()),""))</f>
        <v/>
      </c>
      <c r="D24" s="36" t="n"/>
      <c r="E24" s="39" t="n"/>
      <c r="F24" s="39" t="n"/>
      <c r="G24" s="47" t="n"/>
      <c r="H24" s="47" t="n"/>
      <c r="I24" s="48">
        <f>IF($B24="","",N($G24)-N($H24))</f>
        <v/>
      </c>
      <c r="J24" s="49">
        <f>IF($B24="","",IF(AgeBasis="Invoice Date",$E24,IF($F24="",$E24,$F24)))</f>
        <v/>
      </c>
      <c r="K24" s="50">
        <f>IF($B24="","",IF($J24="","",AsOn-$J24))</f>
        <v/>
      </c>
      <c r="L24" s="46">
        <f>IF($B24="","",IF($K24&lt;=0,"Not Due",IF($K24&lt;=AgeB1,"0-"&amp;AgeB1,IF($K24&lt;=AgeB2,(AgeB1+1)&amp;"-"&amp;AgeB2,IF($K24&lt;=AgeB3,(AgeB2+1)&amp;"-"&amp;AgeB3,IF($K24&lt;=AgeB4,(AgeB3+1)&amp;"-"&amp;AgeB4,"&gt;"&amp;AgeB4))))))</f>
        <v/>
      </c>
      <c r="M24" s="46">
        <f>IF($B24="","",IF(AND(AgeBasis="Due Date",$K24&gt;0),"OVERDUE","Within terms"))</f>
        <v/>
      </c>
    </row>
    <row r="25" ht="15" customHeight="1" s="30">
      <c r="A25" s="45" t="n">
        <v>19</v>
      </c>
      <c r="B25" s="36" t="n"/>
      <c r="C25" s="46">
        <f>IF($B25="","",IFERROR(VLOOKUP($B25,PartyTbl,2,FALSE()),""))</f>
        <v/>
      </c>
      <c r="D25" s="36" t="n"/>
      <c r="E25" s="39" t="n"/>
      <c r="F25" s="39" t="n"/>
      <c r="G25" s="47" t="n"/>
      <c r="H25" s="47" t="n"/>
      <c r="I25" s="48">
        <f>IF($B25="","",N($G25)-N($H25))</f>
        <v/>
      </c>
      <c r="J25" s="49">
        <f>IF($B25="","",IF(AgeBasis="Invoice Date",$E25,IF($F25="",$E25,$F25)))</f>
        <v/>
      </c>
      <c r="K25" s="50">
        <f>IF($B25="","",IF($J25="","",AsOn-$J25))</f>
        <v/>
      </c>
      <c r="L25" s="46">
        <f>IF($B25="","",IF($K25&lt;=0,"Not Due",IF($K25&lt;=AgeB1,"0-"&amp;AgeB1,IF($K25&lt;=AgeB2,(AgeB1+1)&amp;"-"&amp;AgeB2,IF($K25&lt;=AgeB3,(AgeB2+1)&amp;"-"&amp;AgeB3,IF($K25&lt;=AgeB4,(AgeB3+1)&amp;"-"&amp;AgeB4,"&gt;"&amp;AgeB4))))))</f>
        <v/>
      </c>
      <c r="M25" s="46">
        <f>IF($B25="","",IF(AND(AgeBasis="Due Date",$K25&gt;0),"OVERDUE","Within terms"))</f>
        <v/>
      </c>
    </row>
    <row r="26" ht="15" customHeight="1" s="30">
      <c r="A26" s="45" t="n">
        <v>20</v>
      </c>
      <c r="B26" s="36" t="n"/>
      <c r="C26" s="46">
        <f>IF($B26="","",IFERROR(VLOOKUP($B26,PartyTbl,2,FALSE()),""))</f>
        <v/>
      </c>
      <c r="D26" s="36" t="n"/>
      <c r="E26" s="39" t="n"/>
      <c r="F26" s="39" t="n"/>
      <c r="G26" s="47" t="n"/>
      <c r="H26" s="47" t="n"/>
      <c r="I26" s="48">
        <f>IF($B26="","",N($G26)-N($H26))</f>
        <v/>
      </c>
      <c r="J26" s="49">
        <f>IF($B26="","",IF(AgeBasis="Invoice Date",$E26,IF($F26="",$E26,$F26)))</f>
        <v/>
      </c>
      <c r="K26" s="50">
        <f>IF($B26="","",IF($J26="","",AsOn-$J26))</f>
        <v/>
      </c>
      <c r="L26" s="46">
        <f>IF($B26="","",IF($K26&lt;=0,"Not Due",IF($K26&lt;=AgeB1,"0-"&amp;AgeB1,IF($K26&lt;=AgeB2,(AgeB1+1)&amp;"-"&amp;AgeB2,IF($K26&lt;=AgeB3,(AgeB2+1)&amp;"-"&amp;AgeB3,IF($K26&lt;=AgeB4,(AgeB3+1)&amp;"-"&amp;AgeB4,"&gt;"&amp;AgeB4))))))</f>
        <v/>
      </c>
      <c r="M26" s="46">
        <f>IF($B26="","",IF(AND(AgeBasis="Due Date",$K26&gt;0),"OVERDUE","Within terms"))</f>
        <v/>
      </c>
    </row>
    <row r="27" ht="15" customHeight="1" s="30">
      <c r="A27" s="45" t="n">
        <v>21</v>
      </c>
      <c r="B27" s="36" t="n"/>
      <c r="C27" s="46">
        <f>IF($B27="","",IFERROR(VLOOKUP($B27,PartyTbl,2,FALSE()),""))</f>
        <v/>
      </c>
      <c r="D27" s="36" t="n"/>
      <c r="E27" s="39" t="n"/>
      <c r="F27" s="39" t="n"/>
      <c r="G27" s="47" t="n"/>
      <c r="H27" s="47" t="n"/>
      <c r="I27" s="48">
        <f>IF($B27="","",N($G27)-N($H27))</f>
        <v/>
      </c>
      <c r="J27" s="49">
        <f>IF($B27="","",IF(AgeBasis="Invoice Date",$E27,IF($F27="",$E27,$F27)))</f>
        <v/>
      </c>
      <c r="K27" s="50">
        <f>IF($B27="","",IF($J27="","",AsOn-$J27))</f>
        <v/>
      </c>
      <c r="L27" s="46">
        <f>IF($B27="","",IF($K27&lt;=0,"Not Due",IF($K27&lt;=AgeB1,"0-"&amp;AgeB1,IF($K27&lt;=AgeB2,(AgeB1+1)&amp;"-"&amp;AgeB2,IF($K27&lt;=AgeB3,(AgeB2+1)&amp;"-"&amp;AgeB3,IF($K27&lt;=AgeB4,(AgeB3+1)&amp;"-"&amp;AgeB4,"&gt;"&amp;AgeB4))))))</f>
        <v/>
      </c>
      <c r="M27" s="46">
        <f>IF($B27="","",IF(AND(AgeBasis="Due Date",$K27&gt;0),"OVERDUE","Within terms"))</f>
        <v/>
      </c>
    </row>
    <row r="28" ht="15" customHeight="1" s="30">
      <c r="A28" s="45" t="n">
        <v>22</v>
      </c>
      <c r="B28" s="36" t="n"/>
      <c r="C28" s="46">
        <f>IF($B28="","",IFERROR(VLOOKUP($B28,PartyTbl,2,FALSE()),""))</f>
        <v/>
      </c>
      <c r="D28" s="36" t="n"/>
      <c r="E28" s="39" t="n"/>
      <c r="F28" s="39" t="n"/>
      <c r="G28" s="47" t="n"/>
      <c r="H28" s="47" t="n"/>
      <c r="I28" s="48">
        <f>IF($B28="","",N($G28)-N($H28))</f>
        <v/>
      </c>
      <c r="J28" s="49">
        <f>IF($B28="","",IF(AgeBasis="Invoice Date",$E28,IF($F28="",$E28,$F28)))</f>
        <v/>
      </c>
      <c r="K28" s="50">
        <f>IF($B28="","",IF($J28="","",AsOn-$J28))</f>
        <v/>
      </c>
      <c r="L28" s="46">
        <f>IF($B28="","",IF($K28&lt;=0,"Not Due",IF($K28&lt;=AgeB1,"0-"&amp;AgeB1,IF($K28&lt;=AgeB2,(AgeB1+1)&amp;"-"&amp;AgeB2,IF($K28&lt;=AgeB3,(AgeB2+1)&amp;"-"&amp;AgeB3,IF($K28&lt;=AgeB4,(AgeB3+1)&amp;"-"&amp;AgeB4,"&gt;"&amp;AgeB4))))))</f>
        <v/>
      </c>
      <c r="M28" s="46">
        <f>IF($B28="","",IF(AND(AgeBasis="Due Date",$K28&gt;0),"OVERDUE","Within terms"))</f>
        <v/>
      </c>
    </row>
    <row r="29" ht="15" customHeight="1" s="30">
      <c r="A29" s="45" t="n">
        <v>23</v>
      </c>
      <c r="B29" s="36" t="n"/>
      <c r="C29" s="46">
        <f>IF($B29="","",IFERROR(VLOOKUP($B29,PartyTbl,2,FALSE()),""))</f>
        <v/>
      </c>
      <c r="D29" s="36" t="n"/>
      <c r="E29" s="39" t="n"/>
      <c r="F29" s="39" t="n"/>
      <c r="G29" s="47" t="n"/>
      <c r="H29" s="47" t="n"/>
      <c r="I29" s="48">
        <f>IF($B29="","",N($G29)-N($H29))</f>
        <v/>
      </c>
      <c r="J29" s="49">
        <f>IF($B29="","",IF(AgeBasis="Invoice Date",$E29,IF($F29="",$E29,$F29)))</f>
        <v/>
      </c>
      <c r="K29" s="50">
        <f>IF($B29="","",IF($J29="","",AsOn-$J29))</f>
        <v/>
      </c>
      <c r="L29" s="46">
        <f>IF($B29="","",IF($K29&lt;=0,"Not Due",IF($K29&lt;=AgeB1,"0-"&amp;AgeB1,IF($K29&lt;=AgeB2,(AgeB1+1)&amp;"-"&amp;AgeB2,IF($K29&lt;=AgeB3,(AgeB2+1)&amp;"-"&amp;AgeB3,IF($K29&lt;=AgeB4,(AgeB3+1)&amp;"-"&amp;AgeB4,"&gt;"&amp;AgeB4))))))</f>
        <v/>
      </c>
      <c r="M29" s="46">
        <f>IF($B29="","",IF(AND(AgeBasis="Due Date",$K29&gt;0),"OVERDUE","Within terms"))</f>
        <v/>
      </c>
    </row>
    <row r="30" ht="15" customHeight="1" s="30">
      <c r="A30" s="45" t="n">
        <v>24</v>
      </c>
      <c r="B30" s="36" t="n"/>
      <c r="C30" s="46">
        <f>IF($B30="","",IFERROR(VLOOKUP($B30,PartyTbl,2,FALSE()),""))</f>
        <v/>
      </c>
      <c r="D30" s="36" t="n"/>
      <c r="E30" s="39" t="n"/>
      <c r="F30" s="39" t="n"/>
      <c r="G30" s="47" t="n"/>
      <c r="H30" s="47" t="n"/>
      <c r="I30" s="48">
        <f>IF($B30="","",N($G30)-N($H30))</f>
        <v/>
      </c>
      <c r="J30" s="49">
        <f>IF($B30="","",IF(AgeBasis="Invoice Date",$E30,IF($F30="",$E30,$F30)))</f>
        <v/>
      </c>
      <c r="K30" s="50">
        <f>IF($B30="","",IF($J30="","",AsOn-$J30))</f>
        <v/>
      </c>
      <c r="L30" s="46">
        <f>IF($B30="","",IF($K30&lt;=0,"Not Due",IF($K30&lt;=AgeB1,"0-"&amp;AgeB1,IF($K30&lt;=AgeB2,(AgeB1+1)&amp;"-"&amp;AgeB2,IF($K30&lt;=AgeB3,(AgeB2+1)&amp;"-"&amp;AgeB3,IF($K30&lt;=AgeB4,(AgeB3+1)&amp;"-"&amp;AgeB4,"&gt;"&amp;AgeB4))))))</f>
        <v/>
      </c>
      <c r="M30" s="46">
        <f>IF($B30="","",IF(AND(AgeBasis="Due Date",$K30&gt;0),"OVERDUE","Within terms"))</f>
        <v/>
      </c>
    </row>
    <row r="31" ht="15" customHeight="1" s="30">
      <c r="A31" s="45" t="n">
        <v>25</v>
      </c>
      <c r="B31" s="36" t="n"/>
      <c r="C31" s="46">
        <f>IF($B31="","",IFERROR(VLOOKUP($B31,PartyTbl,2,FALSE()),""))</f>
        <v/>
      </c>
      <c r="D31" s="36" t="n"/>
      <c r="E31" s="39" t="n"/>
      <c r="F31" s="39" t="n"/>
      <c r="G31" s="47" t="n"/>
      <c r="H31" s="47" t="n"/>
      <c r="I31" s="48">
        <f>IF($B31="","",N($G31)-N($H31))</f>
        <v/>
      </c>
      <c r="J31" s="49">
        <f>IF($B31="","",IF(AgeBasis="Invoice Date",$E31,IF($F31="",$E31,$F31)))</f>
        <v/>
      </c>
      <c r="K31" s="50">
        <f>IF($B31="","",IF($J31="","",AsOn-$J31))</f>
        <v/>
      </c>
      <c r="L31" s="46">
        <f>IF($B31="","",IF($K31&lt;=0,"Not Due",IF($K31&lt;=AgeB1,"0-"&amp;AgeB1,IF($K31&lt;=AgeB2,(AgeB1+1)&amp;"-"&amp;AgeB2,IF($K31&lt;=AgeB3,(AgeB2+1)&amp;"-"&amp;AgeB3,IF($K31&lt;=AgeB4,(AgeB3+1)&amp;"-"&amp;AgeB4,"&gt;"&amp;AgeB4))))))</f>
        <v/>
      </c>
      <c r="M31" s="46">
        <f>IF($B31="","",IF(AND(AgeBasis="Due Date",$K31&gt;0),"OVERDUE","Within terms"))</f>
        <v/>
      </c>
    </row>
    <row r="32" ht="15" customHeight="1" s="30">
      <c r="A32" s="45" t="n">
        <v>26</v>
      </c>
      <c r="B32" s="36" t="n"/>
      <c r="C32" s="46">
        <f>IF($B32="","",IFERROR(VLOOKUP($B32,PartyTbl,2,FALSE()),""))</f>
        <v/>
      </c>
      <c r="D32" s="36" t="n"/>
      <c r="E32" s="39" t="n"/>
      <c r="F32" s="39" t="n"/>
      <c r="G32" s="47" t="n"/>
      <c r="H32" s="47" t="n"/>
      <c r="I32" s="48">
        <f>IF($B32="","",N($G32)-N($H32))</f>
        <v/>
      </c>
      <c r="J32" s="49">
        <f>IF($B32="","",IF(AgeBasis="Invoice Date",$E32,IF($F32="",$E32,$F32)))</f>
        <v/>
      </c>
      <c r="K32" s="50">
        <f>IF($B32="","",IF($J32="","",AsOn-$J32))</f>
        <v/>
      </c>
      <c r="L32" s="46">
        <f>IF($B32="","",IF($K32&lt;=0,"Not Due",IF($K32&lt;=AgeB1,"0-"&amp;AgeB1,IF($K32&lt;=AgeB2,(AgeB1+1)&amp;"-"&amp;AgeB2,IF($K32&lt;=AgeB3,(AgeB2+1)&amp;"-"&amp;AgeB3,IF($K32&lt;=AgeB4,(AgeB3+1)&amp;"-"&amp;AgeB4,"&gt;"&amp;AgeB4))))))</f>
        <v/>
      </c>
      <c r="M32" s="46">
        <f>IF($B32="","",IF(AND(AgeBasis="Due Date",$K32&gt;0),"OVERDUE","Within terms"))</f>
        <v/>
      </c>
    </row>
    <row r="33" ht="15" customHeight="1" s="30">
      <c r="A33" s="45" t="n">
        <v>27</v>
      </c>
      <c r="B33" s="36" t="n"/>
      <c r="C33" s="46">
        <f>IF($B33="","",IFERROR(VLOOKUP($B33,PartyTbl,2,FALSE()),""))</f>
        <v/>
      </c>
      <c r="D33" s="36" t="n"/>
      <c r="E33" s="39" t="n"/>
      <c r="F33" s="39" t="n"/>
      <c r="G33" s="47" t="n"/>
      <c r="H33" s="47" t="n"/>
      <c r="I33" s="48">
        <f>IF($B33="","",N($G33)-N($H33))</f>
        <v/>
      </c>
      <c r="J33" s="49">
        <f>IF($B33="","",IF(AgeBasis="Invoice Date",$E33,IF($F33="",$E33,$F33)))</f>
        <v/>
      </c>
      <c r="K33" s="50">
        <f>IF($B33="","",IF($J33="","",AsOn-$J33))</f>
        <v/>
      </c>
      <c r="L33" s="46">
        <f>IF($B33="","",IF($K33&lt;=0,"Not Due",IF($K33&lt;=AgeB1,"0-"&amp;AgeB1,IF($K33&lt;=AgeB2,(AgeB1+1)&amp;"-"&amp;AgeB2,IF($K33&lt;=AgeB3,(AgeB2+1)&amp;"-"&amp;AgeB3,IF($K33&lt;=AgeB4,(AgeB3+1)&amp;"-"&amp;AgeB4,"&gt;"&amp;AgeB4))))))</f>
        <v/>
      </c>
      <c r="M33" s="46">
        <f>IF($B33="","",IF(AND(AgeBasis="Due Date",$K33&gt;0),"OVERDUE","Within terms"))</f>
        <v/>
      </c>
    </row>
    <row r="34" ht="15" customHeight="1" s="30">
      <c r="A34" s="45" t="n">
        <v>28</v>
      </c>
      <c r="B34" s="36" t="n"/>
      <c r="C34" s="46">
        <f>IF($B34="","",IFERROR(VLOOKUP($B34,PartyTbl,2,FALSE()),""))</f>
        <v/>
      </c>
      <c r="D34" s="36" t="n"/>
      <c r="E34" s="39" t="n"/>
      <c r="F34" s="39" t="n"/>
      <c r="G34" s="47" t="n"/>
      <c r="H34" s="47" t="n"/>
      <c r="I34" s="48">
        <f>IF($B34="","",N($G34)-N($H34))</f>
        <v/>
      </c>
      <c r="J34" s="49">
        <f>IF($B34="","",IF(AgeBasis="Invoice Date",$E34,IF($F34="",$E34,$F34)))</f>
        <v/>
      </c>
      <c r="K34" s="50">
        <f>IF($B34="","",IF($J34="","",AsOn-$J34))</f>
        <v/>
      </c>
      <c r="L34" s="46">
        <f>IF($B34="","",IF($K34&lt;=0,"Not Due",IF($K34&lt;=AgeB1,"0-"&amp;AgeB1,IF($K34&lt;=AgeB2,(AgeB1+1)&amp;"-"&amp;AgeB2,IF($K34&lt;=AgeB3,(AgeB2+1)&amp;"-"&amp;AgeB3,IF($K34&lt;=AgeB4,(AgeB3+1)&amp;"-"&amp;AgeB4,"&gt;"&amp;AgeB4))))))</f>
        <v/>
      </c>
      <c r="M34" s="46">
        <f>IF($B34="","",IF(AND(AgeBasis="Due Date",$K34&gt;0),"OVERDUE","Within terms"))</f>
        <v/>
      </c>
    </row>
    <row r="35" ht="15" customHeight="1" s="30">
      <c r="A35" s="45" t="n">
        <v>29</v>
      </c>
      <c r="B35" s="36" t="n"/>
      <c r="C35" s="46">
        <f>IF($B35="","",IFERROR(VLOOKUP($B35,PartyTbl,2,FALSE()),""))</f>
        <v/>
      </c>
      <c r="D35" s="36" t="n"/>
      <c r="E35" s="39" t="n"/>
      <c r="F35" s="39" t="n"/>
      <c r="G35" s="47" t="n"/>
      <c r="H35" s="47" t="n"/>
      <c r="I35" s="48">
        <f>IF($B35="","",N($G35)-N($H35))</f>
        <v/>
      </c>
      <c r="J35" s="49">
        <f>IF($B35="","",IF(AgeBasis="Invoice Date",$E35,IF($F35="",$E35,$F35)))</f>
        <v/>
      </c>
      <c r="K35" s="50">
        <f>IF($B35="","",IF($J35="","",AsOn-$J35))</f>
        <v/>
      </c>
      <c r="L35" s="46">
        <f>IF($B35="","",IF($K35&lt;=0,"Not Due",IF($K35&lt;=AgeB1,"0-"&amp;AgeB1,IF($K35&lt;=AgeB2,(AgeB1+1)&amp;"-"&amp;AgeB2,IF($K35&lt;=AgeB3,(AgeB2+1)&amp;"-"&amp;AgeB3,IF($K35&lt;=AgeB4,(AgeB3+1)&amp;"-"&amp;AgeB4,"&gt;"&amp;AgeB4))))))</f>
        <v/>
      </c>
      <c r="M35" s="46">
        <f>IF($B35="","",IF(AND(AgeBasis="Due Date",$K35&gt;0),"OVERDUE","Within terms"))</f>
        <v/>
      </c>
    </row>
    <row r="36" ht="15" customHeight="1" s="30">
      <c r="A36" s="45" t="n">
        <v>30</v>
      </c>
      <c r="B36" s="36" t="n"/>
      <c r="C36" s="46">
        <f>IF($B36="","",IFERROR(VLOOKUP($B36,PartyTbl,2,FALSE()),""))</f>
        <v/>
      </c>
      <c r="D36" s="36" t="n"/>
      <c r="E36" s="39" t="n"/>
      <c r="F36" s="39" t="n"/>
      <c r="G36" s="47" t="n"/>
      <c r="H36" s="47" t="n"/>
      <c r="I36" s="48">
        <f>IF($B36="","",N($G36)-N($H36))</f>
        <v/>
      </c>
      <c r="J36" s="49">
        <f>IF($B36="","",IF(AgeBasis="Invoice Date",$E36,IF($F36="",$E36,$F36)))</f>
        <v/>
      </c>
      <c r="K36" s="50">
        <f>IF($B36="","",IF($J36="","",AsOn-$J36))</f>
        <v/>
      </c>
      <c r="L36" s="46">
        <f>IF($B36="","",IF($K36&lt;=0,"Not Due",IF($K36&lt;=AgeB1,"0-"&amp;AgeB1,IF($K36&lt;=AgeB2,(AgeB1+1)&amp;"-"&amp;AgeB2,IF($K36&lt;=AgeB3,(AgeB2+1)&amp;"-"&amp;AgeB3,IF($K36&lt;=AgeB4,(AgeB3+1)&amp;"-"&amp;AgeB4,"&gt;"&amp;AgeB4))))))</f>
        <v/>
      </c>
      <c r="M36" s="46">
        <f>IF($B36="","",IF(AND(AgeBasis="Due Date",$K36&gt;0),"OVERDUE","Within terms"))</f>
        <v/>
      </c>
    </row>
    <row r="37" ht="15" customHeight="1" s="30">
      <c r="A37" s="45" t="n">
        <v>31</v>
      </c>
      <c r="B37" s="36" t="n"/>
      <c r="C37" s="46">
        <f>IF($B37="","",IFERROR(VLOOKUP($B37,PartyTbl,2,FALSE()),""))</f>
        <v/>
      </c>
      <c r="D37" s="36" t="n"/>
      <c r="E37" s="39" t="n"/>
      <c r="F37" s="39" t="n"/>
      <c r="G37" s="47" t="n"/>
      <c r="H37" s="47" t="n"/>
      <c r="I37" s="48">
        <f>IF($B37="","",N($G37)-N($H37))</f>
        <v/>
      </c>
      <c r="J37" s="49">
        <f>IF($B37="","",IF(AgeBasis="Invoice Date",$E37,IF($F37="",$E37,$F37)))</f>
        <v/>
      </c>
      <c r="K37" s="50">
        <f>IF($B37="","",IF($J37="","",AsOn-$J37))</f>
        <v/>
      </c>
      <c r="L37" s="46">
        <f>IF($B37="","",IF($K37&lt;=0,"Not Due",IF($K37&lt;=AgeB1,"0-"&amp;AgeB1,IF($K37&lt;=AgeB2,(AgeB1+1)&amp;"-"&amp;AgeB2,IF($K37&lt;=AgeB3,(AgeB2+1)&amp;"-"&amp;AgeB3,IF($K37&lt;=AgeB4,(AgeB3+1)&amp;"-"&amp;AgeB4,"&gt;"&amp;AgeB4))))))</f>
        <v/>
      </c>
      <c r="M37" s="46">
        <f>IF($B37="","",IF(AND(AgeBasis="Due Date",$K37&gt;0),"OVERDUE","Within terms"))</f>
        <v/>
      </c>
    </row>
    <row r="38" ht="15" customHeight="1" s="30">
      <c r="A38" s="45" t="n">
        <v>32</v>
      </c>
      <c r="B38" s="36" t="n"/>
      <c r="C38" s="46">
        <f>IF($B38="","",IFERROR(VLOOKUP($B38,PartyTbl,2,FALSE()),""))</f>
        <v/>
      </c>
      <c r="D38" s="36" t="n"/>
      <c r="E38" s="39" t="n"/>
      <c r="F38" s="39" t="n"/>
      <c r="G38" s="47" t="n"/>
      <c r="H38" s="47" t="n"/>
      <c r="I38" s="48">
        <f>IF($B38="","",N($G38)-N($H38))</f>
        <v/>
      </c>
      <c r="J38" s="49">
        <f>IF($B38="","",IF(AgeBasis="Invoice Date",$E38,IF($F38="",$E38,$F38)))</f>
        <v/>
      </c>
      <c r="K38" s="50">
        <f>IF($B38="","",IF($J38="","",AsOn-$J38))</f>
        <v/>
      </c>
      <c r="L38" s="46">
        <f>IF($B38="","",IF($K38&lt;=0,"Not Due",IF($K38&lt;=AgeB1,"0-"&amp;AgeB1,IF($K38&lt;=AgeB2,(AgeB1+1)&amp;"-"&amp;AgeB2,IF($K38&lt;=AgeB3,(AgeB2+1)&amp;"-"&amp;AgeB3,IF($K38&lt;=AgeB4,(AgeB3+1)&amp;"-"&amp;AgeB4,"&gt;"&amp;AgeB4))))))</f>
        <v/>
      </c>
      <c r="M38" s="46">
        <f>IF($B38="","",IF(AND(AgeBasis="Due Date",$K38&gt;0),"OVERDUE","Within terms"))</f>
        <v/>
      </c>
    </row>
    <row r="39" ht="15" customHeight="1" s="30">
      <c r="A39" s="45" t="n">
        <v>33</v>
      </c>
      <c r="B39" s="36" t="n"/>
      <c r="C39" s="46">
        <f>IF($B39="","",IFERROR(VLOOKUP($B39,PartyTbl,2,FALSE()),""))</f>
        <v/>
      </c>
      <c r="D39" s="36" t="n"/>
      <c r="E39" s="39" t="n"/>
      <c r="F39" s="39" t="n"/>
      <c r="G39" s="47" t="n"/>
      <c r="H39" s="47" t="n"/>
      <c r="I39" s="48">
        <f>IF($B39="","",N($G39)-N($H39))</f>
        <v/>
      </c>
      <c r="J39" s="49">
        <f>IF($B39="","",IF(AgeBasis="Invoice Date",$E39,IF($F39="",$E39,$F39)))</f>
        <v/>
      </c>
      <c r="K39" s="50">
        <f>IF($B39="","",IF($J39="","",AsOn-$J39))</f>
        <v/>
      </c>
      <c r="L39" s="46">
        <f>IF($B39="","",IF($K39&lt;=0,"Not Due",IF($K39&lt;=AgeB1,"0-"&amp;AgeB1,IF($K39&lt;=AgeB2,(AgeB1+1)&amp;"-"&amp;AgeB2,IF($K39&lt;=AgeB3,(AgeB2+1)&amp;"-"&amp;AgeB3,IF($K39&lt;=AgeB4,(AgeB3+1)&amp;"-"&amp;AgeB4,"&gt;"&amp;AgeB4))))))</f>
        <v/>
      </c>
      <c r="M39" s="46">
        <f>IF($B39="","",IF(AND(AgeBasis="Due Date",$K39&gt;0),"OVERDUE","Within terms"))</f>
        <v/>
      </c>
    </row>
    <row r="40" ht="15" customHeight="1" s="30">
      <c r="A40" s="45" t="n">
        <v>34</v>
      </c>
      <c r="B40" s="36" t="n"/>
      <c r="C40" s="46">
        <f>IF($B40="","",IFERROR(VLOOKUP($B40,PartyTbl,2,FALSE()),""))</f>
        <v/>
      </c>
      <c r="D40" s="36" t="n"/>
      <c r="E40" s="39" t="n"/>
      <c r="F40" s="39" t="n"/>
      <c r="G40" s="47" t="n"/>
      <c r="H40" s="47" t="n"/>
      <c r="I40" s="48">
        <f>IF($B40="","",N($G40)-N($H40))</f>
        <v/>
      </c>
      <c r="J40" s="49">
        <f>IF($B40="","",IF(AgeBasis="Invoice Date",$E40,IF($F40="",$E40,$F40)))</f>
        <v/>
      </c>
      <c r="K40" s="50">
        <f>IF($B40="","",IF($J40="","",AsOn-$J40))</f>
        <v/>
      </c>
      <c r="L40" s="46">
        <f>IF($B40="","",IF($K40&lt;=0,"Not Due",IF($K40&lt;=AgeB1,"0-"&amp;AgeB1,IF($K40&lt;=AgeB2,(AgeB1+1)&amp;"-"&amp;AgeB2,IF($K40&lt;=AgeB3,(AgeB2+1)&amp;"-"&amp;AgeB3,IF($K40&lt;=AgeB4,(AgeB3+1)&amp;"-"&amp;AgeB4,"&gt;"&amp;AgeB4))))))</f>
        <v/>
      </c>
      <c r="M40" s="46">
        <f>IF($B40="","",IF(AND(AgeBasis="Due Date",$K40&gt;0),"OVERDUE","Within terms"))</f>
        <v/>
      </c>
    </row>
    <row r="41" ht="15" customHeight="1" s="30">
      <c r="A41" s="45" t="n">
        <v>35</v>
      </c>
      <c r="B41" s="36" t="n"/>
      <c r="C41" s="46">
        <f>IF($B41="","",IFERROR(VLOOKUP($B41,PartyTbl,2,FALSE()),""))</f>
        <v/>
      </c>
      <c r="D41" s="36" t="n"/>
      <c r="E41" s="39" t="n"/>
      <c r="F41" s="39" t="n"/>
      <c r="G41" s="47" t="n"/>
      <c r="H41" s="47" t="n"/>
      <c r="I41" s="48">
        <f>IF($B41="","",N($G41)-N($H41))</f>
        <v/>
      </c>
      <c r="J41" s="49">
        <f>IF($B41="","",IF(AgeBasis="Invoice Date",$E41,IF($F41="",$E41,$F41)))</f>
        <v/>
      </c>
      <c r="K41" s="50">
        <f>IF($B41="","",IF($J41="","",AsOn-$J41))</f>
        <v/>
      </c>
      <c r="L41" s="46">
        <f>IF($B41="","",IF($K41&lt;=0,"Not Due",IF($K41&lt;=AgeB1,"0-"&amp;AgeB1,IF($K41&lt;=AgeB2,(AgeB1+1)&amp;"-"&amp;AgeB2,IF($K41&lt;=AgeB3,(AgeB2+1)&amp;"-"&amp;AgeB3,IF($K41&lt;=AgeB4,(AgeB3+1)&amp;"-"&amp;AgeB4,"&gt;"&amp;AgeB4))))))</f>
        <v/>
      </c>
      <c r="M41" s="46">
        <f>IF($B41="","",IF(AND(AgeBasis="Due Date",$K41&gt;0),"OVERDUE","Within terms"))</f>
        <v/>
      </c>
    </row>
    <row r="42" ht="15" customHeight="1" s="30">
      <c r="A42" s="45" t="n">
        <v>36</v>
      </c>
      <c r="B42" s="36" t="n"/>
      <c r="C42" s="46">
        <f>IF($B42="","",IFERROR(VLOOKUP($B42,PartyTbl,2,FALSE()),""))</f>
        <v/>
      </c>
      <c r="D42" s="36" t="n"/>
      <c r="E42" s="39" t="n"/>
      <c r="F42" s="39" t="n"/>
      <c r="G42" s="47" t="n"/>
      <c r="H42" s="47" t="n"/>
      <c r="I42" s="48">
        <f>IF($B42="","",N($G42)-N($H42))</f>
        <v/>
      </c>
      <c r="J42" s="49">
        <f>IF($B42="","",IF(AgeBasis="Invoice Date",$E42,IF($F42="",$E42,$F42)))</f>
        <v/>
      </c>
      <c r="K42" s="50">
        <f>IF($B42="","",IF($J42="","",AsOn-$J42))</f>
        <v/>
      </c>
      <c r="L42" s="46">
        <f>IF($B42="","",IF($K42&lt;=0,"Not Due",IF($K42&lt;=AgeB1,"0-"&amp;AgeB1,IF($K42&lt;=AgeB2,(AgeB1+1)&amp;"-"&amp;AgeB2,IF($K42&lt;=AgeB3,(AgeB2+1)&amp;"-"&amp;AgeB3,IF($K42&lt;=AgeB4,(AgeB3+1)&amp;"-"&amp;AgeB4,"&gt;"&amp;AgeB4))))))</f>
        <v/>
      </c>
      <c r="M42" s="46">
        <f>IF($B42="","",IF(AND(AgeBasis="Due Date",$K42&gt;0),"OVERDUE","Within terms"))</f>
        <v/>
      </c>
    </row>
    <row r="43" ht="15" customHeight="1" s="30">
      <c r="A43" s="45" t="n">
        <v>37</v>
      </c>
      <c r="B43" s="36" t="n"/>
      <c r="C43" s="46">
        <f>IF($B43="","",IFERROR(VLOOKUP($B43,PartyTbl,2,FALSE()),""))</f>
        <v/>
      </c>
      <c r="D43" s="36" t="n"/>
      <c r="E43" s="39" t="n"/>
      <c r="F43" s="39" t="n"/>
      <c r="G43" s="47" t="n"/>
      <c r="H43" s="47" t="n"/>
      <c r="I43" s="48">
        <f>IF($B43="","",N($G43)-N($H43))</f>
        <v/>
      </c>
      <c r="J43" s="49">
        <f>IF($B43="","",IF(AgeBasis="Invoice Date",$E43,IF($F43="",$E43,$F43)))</f>
        <v/>
      </c>
      <c r="K43" s="50">
        <f>IF($B43="","",IF($J43="","",AsOn-$J43))</f>
        <v/>
      </c>
      <c r="L43" s="46">
        <f>IF($B43="","",IF($K43&lt;=0,"Not Due",IF($K43&lt;=AgeB1,"0-"&amp;AgeB1,IF($K43&lt;=AgeB2,(AgeB1+1)&amp;"-"&amp;AgeB2,IF($K43&lt;=AgeB3,(AgeB2+1)&amp;"-"&amp;AgeB3,IF($K43&lt;=AgeB4,(AgeB3+1)&amp;"-"&amp;AgeB4,"&gt;"&amp;AgeB4))))))</f>
        <v/>
      </c>
      <c r="M43" s="46">
        <f>IF($B43="","",IF(AND(AgeBasis="Due Date",$K43&gt;0),"OVERDUE","Within terms"))</f>
        <v/>
      </c>
    </row>
    <row r="44" ht="15" customHeight="1" s="30">
      <c r="A44" s="45" t="n">
        <v>38</v>
      </c>
      <c r="B44" s="36" t="n"/>
      <c r="C44" s="46">
        <f>IF($B44="","",IFERROR(VLOOKUP($B44,PartyTbl,2,FALSE()),""))</f>
        <v/>
      </c>
      <c r="D44" s="36" t="n"/>
      <c r="E44" s="39" t="n"/>
      <c r="F44" s="39" t="n"/>
      <c r="G44" s="47" t="n"/>
      <c r="H44" s="47" t="n"/>
      <c r="I44" s="48">
        <f>IF($B44="","",N($G44)-N($H44))</f>
        <v/>
      </c>
      <c r="J44" s="49">
        <f>IF($B44="","",IF(AgeBasis="Invoice Date",$E44,IF($F44="",$E44,$F44)))</f>
        <v/>
      </c>
      <c r="K44" s="50">
        <f>IF($B44="","",IF($J44="","",AsOn-$J44))</f>
        <v/>
      </c>
      <c r="L44" s="46">
        <f>IF($B44="","",IF($K44&lt;=0,"Not Due",IF($K44&lt;=AgeB1,"0-"&amp;AgeB1,IF($K44&lt;=AgeB2,(AgeB1+1)&amp;"-"&amp;AgeB2,IF($K44&lt;=AgeB3,(AgeB2+1)&amp;"-"&amp;AgeB3,IF($K44&lt;=AgeB4,(AgeB3+1)&amp;"-"&amp;AgeB4,"&gt;"&amp;AgeB4))))))</f>
        <v/>
      </c>
      <c r="M44" s="46">
        <f>IF($B44="","",IF(AND(AgeBasis="Due Date",$K44&gt;0),"OVERDUE","Within terms"))</f>
        <v/>
      </c>
    </row>
    <row r="45" ht="15" customHeight="1" s="30">
      <c r="A45" s="45" t="n">
        <v>39</v>
      </c>
      <c r="B45" s="36" t="n"/>
      <c r="C45" s="46">
        <f>IF($B45="","",IFERROR(VLOOKUP($B45,PartyTbl,2,FALSE()),""))</f>
        <v/>
      </c>
      <c r="D45" s="36" t="n"/>
      <c r="E45" s="39" t="n"/>
      <c r="F45" s="39" t="n"/>
      <c r="G45" s="47" t="n"/>
      <c r="H45" s="47" t="n"/>
      <c r="I45" s="48">
        <f>IF($B45="","",N($G45)-N($H45))</f>
        <v/>
      </c>
      <c r="J45" s="49">
        <f>IF($B45="","",IF(AgeBasis="Invoice Date",$E45,IF($F45="",$E45,$F45)))</f>
        <v/>
      </c>
      <c r="K45" s="50">
        <f>IF($B45="","",IF($J45="","",AsOn-$J45))</f>
        <v/>
      </c>
      <c r="L45" s="46">
        <f>IF($B45="","",IF($K45&lt;=0,"Not Due",IF($K45&lt;=AgeB1,"0-"&amp;AgeB1,IF($K45&lt;=AgeB2,(AgeB1+1)&amp;"-"&amp;AgeB2,IF($K45&lt;=AgeB3,(AgeB2+1)&amp;"-"&amp;AgeB3,IF($K45&lt;=AgeB4,(AgeB3+1)&amp;"-"&amp;AgeB4,"&gt;"&amp;AgeB4))))))</f>
        <v/>
      </c>
      <c r="M45" s="46">
        <f>IF($B45="","",IF(AND(AgeBasis="Due Date",$K45&gt;0),"OVERDUE","Within terms"))</f>
        <v/>
      </c>
    </row>
    <row r="46" ht="15" customHeight="1" s="30">
      <c r="A46" s="45" t="n">
        <v>40</v>
      </c>
      <c r="B46" s="36" t="n"/>
      <c r="C46" s="46">
        <f>IF($B46="","",IFERROR(VLOOKUP($B46,PartyTbl,2,FALSE()),""))</f>
        <v/>
      </c>
      <c r="D46" s="36" t="n"/>
      <c r="E46" s="39" t="n"/>
      <c r="F46" s="39" t="n"/>
      <c r="G46" s="47" t="n"/>
      <c r="H46" s="47" t="n"/>
      <c r="I46" s="48">
        <f>IF($B46="","",N($G46)-N($H46))</f>
        <v/>
      </c>
      <c r="J46" s="49">
        <f>IF($B46="","",IF(AgeBasis="Invoice Date",$E46,IF($F46="",$E46,$F46)))</f>
        <v/>
      </c>
      <c r="K46" s="50">
        <f>IF($B46="","",IF($J46="","",AsOn-$J46))</f>
        <v/>
      </c>
      <c r="L46" s="46">
        <f>IF($B46="","",IF($K46&lt;=0,"Not Due",IF($K46&lt;=AgeB1,"0-"&amp;AgeB1,IF($K46&lt;=AgeB2,(AgeB1+1)&amp;"-"&amp;AgeB2,IF($K46&lt;=AgeB3,(AgeB2+1)&amp;"-"&amp;AgeB3,IF($K46&lt;=AgeB4,(AgeB3+1)&amp;"-"&amp;AgeB4,"&gt;"&amp;AgeB4))))))</f>
        <v/>
      </c>
      <c r="M46" s="46">
        <f>IF($B46="","",IF(AND(AgeBasis="Due Date",$K46&gt;0),"OVERDUE","Within terms"))</f>
        <v/>
      </c>
    </row>
    <row r="47" ht="15" customHeight="1" s="30">
      <c r="A47" s="45" t="n">
        <v>41</v>
      </c>
      <c r="B47" s="36" t="n"/>
      <c r="C47" s="46">
        <f>IF($B47="","",IFERROR(VLOOKUP($B47,PartyTbl,2,FALSE()),""))</f>
        <v/>
      </c>
      <c r="D47" s="36" t="n"/>
      <c r="E47" s="39" t="n"/>
      <c r="F47" s="39" t="n"/>
      <c r="G47" s="47" t="n"/>
      <c r="H47" s="47" t="n"/>
      <c r="I47" s="48">
        <f>IF($B47="","",N($G47)-N($H47))</f>
        <v/>
      </c>
      <c r="J47" s="49">
        <f>IF($B47="","",IF(AgeBasis="Invoice Date",$E47,IF($F47="",$E47,$F47)))</f>
        <v/>
      </c>
      <c r="K47" s="50">
        <f>IF($B47="","",IF($J47="","",AsOn-$J47))</f>
        <v/>
      </c>
      <c r="L47" s="46">
        <f>IF($B47="","",IF($K47&lt;=0,"Not Due",IF($K47&lt;=AgeB1,"0-"&amp;AgeB1,IF($K47&lt;=AgeB2,(AgeB1+1)&amp;"-"&amp;AgeB2,IF($K47&lt;=AgeB3,(AgeB2+1)&amp;"-"&amp;AgeB3,IF($K47&lt;=AgeB4,(AgeB3+1)&amp;"-"&amp;AgeB4,"&gt;"&amp;AgeB4))))))</f>
        <v/>
      </c>
      <c r="M47" s="46">
        <f>IF($B47="","",IF(AND(AgeBasis="Due Date",$K47&gt;0),"OVERDUE","Within terms"))</f>
        <v/>
      </c>
    </row>
    <row r="48" ht="15" customHeight="1" s="30">
      <c r="A48" s="45" t="n">
        <v>42</v>
      </c>
      <c r="B48" s="36" t="n"/>
      <c r="C48" s="46">
        <f>IF($B48="","",IFERROR(VLOOKUP($B48,PartyTbl,2,FALSE()),""))</f>
        <v/>
      </c>
      <c r="D48" s="36" t="n"/>
      <c r="E48" s="39" t="n"/>
      <c r="F48" s="39" t="n"/>
      <c r="G48" s="47" t="n"/>
      <c r="H48" s="47" t="n"/>
      <c r="I48" s="48">
        <f>IF($B48="","",N($G48)-N($H48))</f>
        <v/>
      </c>
      <c r="J48" s="49">
        <f>IF($B48="","",IF(AgeBasis="Invoice Date",$E48,IF($F48="",$E48,$F48)))</f>
        <v/>
      </c>
      <c r="K48" s="50">
        <f>IF($B48="","",IF($J48="","",AsOn-$J48))</f>
        <v/>
      </c>
      <c r="L48" s="46">
        <f>IF($B48="","",IF($K48&lt;=0,"Not Due",IF($K48&lt;=AgeB1,"0-"&amp;AgeB1,IF($K48&lt;=AgeB2,(AgeB1+1)&amp;"-"&amp;AgeB2,IF($K48&lt;=AgeB3,(AgeB2+1)&amp;"-"&amp;AgeB3,IF($K48&lt;=AgeB4,(AgeB3+1)&amp;"-"&amp;AgeB4,"&gt;"&amp;AgeB4))))))</f>
        <v/>
      </c>
      <c r="M48" s="46">
        <f>IF($B48="","",IF(AND(AgeBasis="Due Date",$K48&gt;0),"OVERDUE","Within terms"))</f>
        <v/>
      </c>
    </row>
    <row r="49" ht="15" customHeight="1" s="30">
      <c r="A49" s="45" t="n">
        <v>43</v>
      </c>
      <c r="B49" s="36" t="n"/>
      <c r="C49" s="46">
        <f>IF($B49="","",IFERROR(VLOOKUP($B49,PartyTbl,2,FALSE()),""))</f>
        <v/>
      </c>
      <c r="D49" s="36" t="n"/>
      <c r="E49" s="39" t="n"/>
      <c r="F49" s="39" t="n"/>
      <c r="G49" s="47" t="n"/>
      <c r="H49" s="47" t="n"/>
      <c r="I49" s="48">
        <f>IF($B49="","",N($G49)-N($H49))</f>
        <v/>
      </c>
      <c r="J49" s="49">
        <f>IF($B49="","",IF(AgeBasis="Invoice Date",$E49,IF($F49="",$E49,$F49)))</f>
        <v/>
      </c>
      <c r="K49" s="50">
        <f>IF($B49="","",IF($J49="","",AsOn-$J49))</f>
        <v/>
      </c>
      <c r="L49" s="46">
        <f>IF($B49="","",IF($K49&lt;=0,"Not Due",IF($K49&lt;=AgeB1,"0-"&amp;AgeB1,IF($K49&lt;=AgeB2,(AgeB1+1)&amp;"-"&amp;AgeB2,IF($K49&lt;=AgeB3,(AgeB2+1)&amp;"-"&amp;AgeB3,IF($K49&lt;=AgeB4,(AgeB3+1)&amp;"-"&amp;AgeB4,"&gt;"&amp;AgeB4))))))</f>
        <v/>
      </c>
      <c r="M49" s="46">
        <f>IF($B49="","",IF(AND(AgeBasis="Due Date",$K49&gt;0),"OVERDUE","Within terms"))</f>
        <v/>
      </c>
    </row>
    <row r="50" ht="15" customHeight="1" s="30">
      <c r="A50" s="45" t="n">
        <v>44</v>
      </c>
      <c r="B50" s="36" t="n"/>
      <c r="C50" s="46">
        <f>IF($B50="","",IFERROR(VLOOKUP($B50,PartyTbl,2,FALSE()),""))</f>
        <v/>
      </c>
      <c r="D50" s="36" t="n"/>
      <c r="E50" s="39" t="n"/>
      <c r="F50" s="39" t="n"/>
      <c r="G50" s="47" t="n"/>
      <c r="H50" s="47" t="n"/>
      <c r="I50" s="48">
        <f>IF($B50="","",N($G50)-N($H50))</f>
        <v/>
      </c>
      <c r="J50" s="49">
        <f>IF($B50="","",IF(AgeBasis="Invoice Date",$E50,IF($F50="",$E50,$F50)))</f>
        <v/>
      </c>
      <c r="K50" s="50">
        <f>IF($B50="","",IF($J50="","",AsOn-$J50))</f>
        <v/>
      </c>
      <c r="L50" s="46">
        <f>IF($B50="","",IF($K50&lt;=0,"Not Due",IF($K50&lt;=AgeB1,"0-"&amp;AgeB1,IF($K50&lt;=AgeB2,(AgeB1+1)&amp;"-"&amp;AgeB2,IF($K50&lt;=AgeB3,(AgeB2+1)&amp;"-"&amp;AgeB3,IF($K50&lt;=AgeB4,(AgeB3+1)&amp;"-"&amp;AgeB4,"&gt;"&amp;AgeB4))))))</f>
        <v/>
      </c>
      <c r="M50" s="46">
        <f>IF($B50="","",IF(AND(AgeBasis="Due Date",$K50&gt;0),"OVERDUE","Within terms"))</f>
        <v/>
      </c>
    </row>
    <row r="51" ht="15" customHeight="1" s="30">
      <c r="A51" s="45" t="n">
        <v>45</v>
      </c>
      <c r="B51" s="36" t="n"/>
      <c r="C51" s="46">
        <f>IF($B51="","",IFERROR(VLOOKUP($B51,PartyTbl,2,FALSE()),""))</f>
        <v/>
      </c>
      <c r="D51" s="36" t="n"/>
      <c r="E51" s="39" t="n"/>
      <c r="F51" s="39" t="n"/>
      <c r="G51" s="47" t="n"/>
      <c r="H51" s="47" t="n"/>
      <c r="I51" s="48">
        <f>IF($B51="","",N($G51)-N($H51))</f>
        <v/>
      </c>
      <c r="J51" s="49">
        <f>IF($B51="","",IF(AgeBasis="Invoice Date",$E51,IF($F51="",$E51,$F51)))</f>
        <v/>
      </c>
      <c r="K51" s="50">
        <f>IF($B51="","",IF($J51="","",AsOn-$J51))</f>
        <v/>
      </c>
      <c r="L51" s="46">
        <f>IF($B51="","",IF($K51&lt;=0,"Not Due",IF($K51&lt;=AgeB1,"0-"&amp;AgeB1,IF($K51&lt;=AgeB2,(AgeB1+1)&amp;"-"&amp;AgeB2,IF($K51&lt;=AgeB3,(AgeB2+1)&amp;"-"&amp;AgeB3,IF($K51&lt;=AgeB4,(AgeB3+1)&amp;"-"&amp;AgeB4,"&gt;"&amp;AgeB4))))))</f>
        <v/>
      </c>
      <c r="M51" s="46">
        <f>IF($B51="","",IF(AND(AgeBasis="Due Date",$K51&gt;0),"OVERDUE","Within terms"))</f>
        <v/>
      </c>
    </row>
    <row r="52" ht="15" customHeight="1" s="30">
      <c r="A52" s="45" t="n">
        <v>46</v>
      </c>
      <c r="B52" s="36" t="n"/>
      <c r="C52" s="46">
        <f>IF($B52="","",IFERROR(VLOOKUP($B52,PartyTbl,2,FALSE()),""))</f>
        <v/>
      </c>
      <c r="D52" s="36" t="n"/>
      <c r="E52" s="39" t="n"/>
      <c r="F52" s="39" t="n"/>
      <c r="G52" s="47" t="n"/>
      <c r="H52" s="47" t="n"/>
      <c r="I52" s="48">
        <f>IF($B52="","",N($G52)-N($H52))</f>
        <v/>
      </c>
      <c r="J52" s="49">
        <f>IF($B52="","",IF(AgeBasis="Invoice Date",$E52,IF($F52="",$E52,$F52)))</f>
        <v/>
      </c>
      <c r="K52" s="50">
        <f>IF($B52="","",IF($J52="","",AsOn-$J52))</f>
        <v/>
      </c>
      <c r="L52" s="46">
        <f>IF($B52="","",IF($K52&lt;=0,"Not Due",IF($K52&lt;=AgeB1,"0-"&amp;AgeB1,IF($K52&lt;=AgeB2,(AgeB1+1)&amp;"-"&amp;AgeB2,IF($K52&lt;=AgeB3,(AgeB2+1)&amp;"-"&amp;AgeB3,IF($K52&lt;=AgeB4,(AgeB3+1)&amp;"-"&amp;AgeB4,"&gt;"&amp;AgeB4))))))</f>
        <v/>
      </c>
      <c r="M52" s="46">
        <f>IF($B52="","",IF(AND(AgeBasis="Due Date",$K52&gt;0),"OVERDUE","Within terms"))</f>
        <v/>
      </c>
    </row>
    <row r="53" ht="15" customHeight="1" s="30">
      <c r="A53" s="45" t="n">
        <v>47</v>
      </c>
      <c r="B53" s="36" t="n"/>
      <c r="C53" s="46">
        <f>IF($B53="","",IFERROR(VLOOKUP($B53,PartyTbl,2,FALSE()),""))</f>
        <v/>
      </c>
      <c r="D53" s="36" t="n"/>
      <c r="E53" s="39" t="n"/>
      <c r="F53" s="39" t="n"/>
      <c r="G53" s="47" t="n"/>
      <c r="H53" s="47" t="n"/>
      <c r="I53" s="48">
        <f>IF($B53="","",N($G53)-N($H53))</f>
        <v/>
      </c>
      <c r="J53" s="49">
        <f>IF($B53="","",IF(AgeBasis="Invoice Date",$E53,IF($F53="",$E53,$F53)))</f>
        <v/>
      </c>
      <c r="K53" s="50">
        <f>IF($B53="","",IF($J53="","",AsOn-$J53))</f>
        <v/>
      </c>
      <c r="L53" s="46">
        <f>IF($B53="","",IF($K53&lt;=0,"Not Due",IF($K53&lt;=AgeB1,"0-"&amp;AgeB1,IF($K53&lt;=AgeB2,(AgeB1+1)&amp;"-"&amp;AgeB2,IF($K53&lt;=AgeB3,(AgeB2+1)&amp;"-"&amp;AgeB3,IF($K53&lt;=AgeB4,(AgeB3+1)&amp;"-"&amp;AgeB4,"&gt;"&amp;AgeB4))))))</f>
        <v/>
      </c>
      <c r="M53" s="46">
        <f>IF($B53="","",IF(AND(AgeBasis="Due Date",$K53&gt;0),"OVERDUE","Within terms"))</f>
        <v/>
      </c>
    </row>
    <row r="54" ht="15" customHeight="1" s="30">
      <c r="A54" s="45" t="n">
        <v>48</v>
      </c>
      <c r="B54" s="36" t="n"/>
      <c r="C54" s="46">
        <f>IF($B54="","",IFERROR(VLOOKUP($B54,PartyTbl,2,FALSE()),""))</f>
        <v/>
      </c>
      <c r="D54" s="36" t="n"/>
      <c r="E54" s="39" t="n"/>
      <c r="F54" s="39" t="n"/>
      <c r="G54" s="47" t="n"/>
      <c r="H54" s="47" t="n"/>
      <c r="I54" s="48">
        <f>IF($B54="","",N($G54)-N($H54))</f>
        <v/>
      </c>
      <c r="J54" s="49">
        <f>IF($B54="","",IF(AgeBasis="Invoice Date",$E54,IF($F54="",$E54,$F54)))</f>
        <v/>
      </c>
      <c r="K54" s="50">
        <f>IF($B54="","",IF($J54="","",AsOn-$J54))</f>
        <v/>
      </c>
      <c r="L54" s="46">
        <f>IF($B54="","",IF($K54&lt;=0,"Not Due",IF($K54&lt;=AgeB1,"0-"&amp;AgeB1,IF($K54&lt;=AgeB2,(AgeB1+1)&amp;"-"&amp;AgeB2,IF($K54&lt;=AgeB3,(AgeB2+1)&amp;"-"&amp;AgeB3,IF($K54&lt;=AgeB4,(AgeB3+1)&amp;"-"&amp;AgeB4,"&gt;"&amp;AgeB4))))))</f>
        <v/>
      </c>
      <c r="M54" s="46">
        <f>IF($B54="","",IF(AND(AgeBasis="Due Date",$K54&gt;0),"OVERDUE","Within terms"))</f>
        <v/>
      </c>
    </row>
    <row r="55" ht="15" customHeight="1" s="30">
      <c r="A55" s="45" t="n">
        <v>49</v>
      </c>
      <c r="B55" s="36" t="n"/>
      <c r="C55" s="46">
        <f>IF($B55="","",IFERROR(VLOOKUP($B55,PartyTbl,2,FALSE()),""))</f>
        <v/>
      </c>
      <c r="D55" s="36" t="n"/>
      <c r="E55" s="39" t="n"/>
      <c r="F55" s="39" t="n"/>
      <c r="G55" s="47" t="n"/>
      <c r="H55" s="47" t="n"/>
      <c r="I55" s="48">
        <f>IF($B55="","",N($G55)-N($H55))</f>
        <v/>
      </c>
      <c r="J55" s="49">
        <f>IF($B55="","",IF(AgeBasis="Invoice Date",$E55,IF($F55="",$E55,$F55)))</f>
        <v/>
      </c>
      <c r="K55" s="50">
        <f>IF($B55="","",IF($J55="","",AsOn-$J55))</f>
        <v/>
      </c>
      <c r="L55" s="46">
        <f>IF($B55="","",IF($K55&lt;=0,"Not Due",IF($K55&lt;=AgeB1,"0-"&amp;AgeB1,IF($K55&lt;=AgeB2,(AgeB1+1)&amp;"-"&amp;AgeB2,IF($K55&lt;=AgeB3,(AgeB2+1)&amp;"-"&amp;AgeB3,IF($K55&lt;=AgeB4,(AgeB3+1)&amp;"-"&amp;AgeB4,"&gt;"&amp;AgeB4))))))</f>
        <v/>
      </c>
      <c r="M55" s="46">
        <f>IF($B55="","",IF(AND(AgeBasis="Due Date",$K55&gt;0),"OVERDUE","Within terms"))</f>
        <v/>
      </c>
    </row>
    <row r="56" ht="15" customHeight="1" s="30">
      <c r="A56" s="45" t="n">
        <v>50</v>
      </c>
      <c r="B56" s="36" t="n"/>
      <c r="C56" s="46">
        <f>IF($B56="","",IFERROR(VLOOKUP($B56,PartyTbl,2,FALSE()),""))</f>
        <v/>
      </c>
      <c r="D56" s="36" t="n"/>
      <c r="E56" s="39" t="n"/>
      <c r="F56" s="39" t="n"/>
      <c r="G56" s="47" t="n"/>
      <c r="H56" s="47" t="n"/>
      <c r="I56" s="48">
        <f>IF($B56="","",N($G56)-N($H56))</f>
        <v/>
      </c>
      <c r="J56" s="49">
        <f>IF($B56="","",IF(AgeBasis="Invoice Date",$E56,IF($F56="",$E56,$F56)))</f>
        <v/>
      </c>
      <c r="K56" s="50">
        <f>IF($B56="","",IF($J56="","",AsOn-$J56))</f>
        <v/>
      </c>
      <c r="L56" s="46">
        <f>IF($B56="","",IF($K56&lt;=0,"Not Due",IF($K56&lt;=AgeB1,"0-"&amp;AgeB1,IF($K56&lt;=AgeB2,(AgeB1+1)&amp;"-"&amp;AgeB2,IF($K56&lt;=AgeB3,(AgeB2+1)&amp;"-"&amp;AgeB3,IF($K56&lt;=AgeB4,(AgeB3+1)&amp;"-"&amp;AgeB4,"&gt;"&amp;AgeB4))))))</f>
        <v/>
      </c>
      <c r="M56" s="46">
        <f>IF($B56="","",IF(AND(AgeBasis="Due Date",$K56&gt;0),"OVERDUE","Within terms"))</f>
        <v/>
      </c>
    </row>
    <row r="57" ht="15" customHeight="1" s="30">
      <c r="A57" s="45" t="n">
        <v>51</v>
      </c>
      <c r="B57" s="36" t="n"/>
      <c r="C57" s="46">
        <f>IF($B57="","",IFERROR(VLOOKUP($B57,PartyTbl,2,FALSE()),""))</f>
        <v/>
      </c>
      <c r="D57" s="36" t="n"/>
      <c r="E57" s="39" t="n"/>
      <c r="F57" s="39" t="n"/>
      <c r="G57" s="47" t="n"/>
      <c r="H57" s="47" t="n"/>
      <c r="I57" s="48">
        <f>IF($B57="","",N($G57)-N($H57))</f>
        <v/>
      </c>
      <c r="J57" s="49">
        <f>IF($B57="","",IF(AgeBasis="Invoice Date",$E57,IF($F57="",$E57,$F57)))</f>
        <v/>
      </c>
      <c r="K57" s="50">
        <f>IF($B57="","",IF($J57="","",AsOn-$J57))</f>
        <v/>
      </c>
      <c r="L57" s="46">
        <f>IF($B57="","",IF($K57&lt;=0,"Not Due",IF($K57&lt;=AgeB1,"0-"&amp;AgeB1,IF($K57&lt;=AgeB2,(AgeB1+1)&amp;"-"&amp;AgeB2,IF($K57&lt;=AgeB3,(AgeB2+1)&amp;"-"&amp;AgeB3,IF($K57&lt;=AgeB4,(AgeB3+1)&amp;"-"&amp;AgeB4,"&gt;"&amp;AgeB4))))))</f>
        <v/>
      </c>
      <c r="M57" s="46">
        <f>IF($B57="","",IF(AND(AgeBasis="Due Date",$K57&gt;0),"OVERDUE","Within terms"))</f>
        <v/>
      </c>
    </row>
    <row r="58" ht="15" customHeight="1" s="30">
      <c r="A58" s="45" t="n">
        <v>52</v>
      </c>
      <c r="B58" s="36" t="n"/>
      <c r="C58" s="46">
        <f>IF($B58="","",IFERROR(VLOOKUP($B58,PartyTbl,2,FALSE()),""))</f>
        <v/>
      </c>
      <c r="D58" s="36" t="n"/>
      <c r="E58" s="39" t="n"/>
      <c r="F58" s="39" t="n"/>
      <c r="G58" s="47" t="n"/>
      <c r="H58" s="47" t="n"/>
      <c r="I58" s="48">
        <f>IF($B58="","",N($G58)-N($H58))</f>
        <v/>
      </c>
      <c r="J58" s="49">
        <f>IF($B58="","",IF(AgeBasis="Invoice Date",$E58,IF($F58="",$E58,$F58)))</f>
        <v/>
      </c>
      <c r="K58" s="50">
        <f>IF($B58="","",IF($J58="","",AsOn-$J58))</f>
        <v/>
      </c>
      <c r="L58" s="46">
        <f>IF($B58="","",IF($K58&lt;=0,"Not Due",IF($K58&lt;=AgeB1,"0-"&amp;AgeB1,IF($K58&lt;=AgeB2,(AgeB1+1)&amp;"-"&amp;AgeB2,IF($K58&lt;=AgeB3,(AgeB2+1)&amp;"-"&amp;AgeB3,IF($K58&lt;=AgeB4,(AgeB3+1)&amp;"-"&amp;AgeB4,"&gt;"&amp;AgeB4))))))</f>
        <v/>
      </c>
      <c r="M58" s="46">
        <f>IF($B58="","",IF(AND(AgeBasis="Due Date",$K58&gt;0),"OVERDUE","Within terms"))</f>
        <v/>
      </c>
    </row>
    <row r="59" ht="15" customHeight="1" s="30">
      <c r="A59" s="45" t="n">
        <v>53</v>
      </c>
      <c r="B59" s="36" t="n"/>
      <c r="C59" s="46">
        <f>IF($B59="","",IFERROR(VLOOKUP($B59,PartyTbl,2,FALSE()),""))</f>
        <v/>
      </c>
      <c r="D59" s="36" t="n"/>
      <c r="E59" s="39" t="n"/>
      <c r="F59" s="39" t="n"/>
      <c r="G59" s="47" t="n"/>
      <c r="H59" s="47" t="n"/>
      <c r="I59" s="48">
        <f>IF($B59="","",N($G59)-N($H59))</f>
        <v/>
      </c>
      <c r="J59" s="49">
        <f>IF($B59="","",IF(AgeBasis="Invoice Date",$E59,IF($F59="",$E59,$F59)))</f>
        <v/>
      </c>
      <c r="K59" s="50">
        <f>IF($B59="","",IF($J59="","",AsOn-$J59))</f>
        <v/>
      </c>
      <c r="L59" s="46">
        <f>IF($B59="","",IF($K59&lt;=0,"Not Due",IF($K59&lt;=AgeB1,"0-"&amp;AgeB1,IF($K59&lt;=AgeB2,(AgeB1+1)&amp;"-"&amp;AgeB2,IF($K59&lt;=AgeB3,(AgeB2+1)&amp;"-"&amp;AgeB3,IF($K59&lt;=AgeB4,(AgeB3+1)&amp;"-"&amp;AgeB4,"&gt;"&amp;AgeB4))))))</f>
        <v/>
      </c>
      <c r="M59" s="46">
        <f>IF($B59="","",IF(AND(AgeBasis="Due Date",$K59&gt;0),"OVERDUE","Within terms"))</f>
        <v/>
      </c>
    </row>
    <row r="60" ht="15" customHeight="1" s="30">
      <c r="A60" s="45" t="n">
        <v>54</v>
      </c>
      <c r="B60" s="36" t="n"/>
      <c r="C60" s="46">
        <f>IF($B60="","",IFERROR(VLOOKUP($B60,PartyTbl,2,FALSE()),""))</f>
        <v/>
      </c>
      <c r="D60" s="36" t="n"/>
      <c r="E60" s="39" t="n"/>
      <c r="F60" s="39" t="n"/>
      <c r="G60" s="47" t="n"/>
      <c r="H60" s="47" t="n"/>
      <c r="I60" s="48">
        <f>IF($B60="","",N($G60)-N($H60))</f>
        <v/>
      </c>
      <c r="J60" s="49">
        <f>IF($B60="","",IF(AgeBasis="Invoice Date",$E60,IF($F60="",$E60,$F60)))</f>
        <v/>
      </c>
      <c r="K60" s="50">
        <f>IF($B60="","",IF($J60="","",AsOn-$J60))</f>
        <v/>
      </c>
      <c r="L60" s="46">
        <f>IF($B60="","",IF($K60&lt;=0,"Not Due",IF($K60&lt;=AgeB1,"0-"&amp;AgeB1,IF($K60&lt;=AgeB2,(AgeB1+1)&amp;"-"&amp;AgeB2,IF($K60&lt;=AgeB3,(AgeB2+1)&amp;"-"&amp;AgeB3,IF($K60&lt;=AgeB4,(AgeB3+1)&amp;"-"&amp;AgeB4,"&gt;"&amp;AgeB4))))))</f>
        <v/>
      </c>
      <c r="M60" s="46">
        <f>IF($B60="","",IF(AND(AgeBasis="Due Date",$K60&gt;0),"OVERDUE","Within terms"))</f>
        <v/>
      </c>
    </row>
    <row r="61" ht="15" customHeight="1" s="30">
      <c r="A61" s="45" t="n">
        <v>55</v>
      </c>
      <c r="B61" s="36" t="n"/>
      <c r="C61" s="46">
        <f>IF($B61="","",IFERROR(VLOOKUP($B61,PartyTbl,2,FALSE()),""))</f>
        <v/>
      </c>
      <c r="D61" s="36" t="n"/>
      <c r="E61" s="39" t="n"/>
      <c r="F61" s="39" t="n"/>
      <c r="G61" s="47" t="n"/>
      <c r="H61" s="47" t="n"/>
      <c r="I61" s="48">
        <f>IF($B61="","",N($G61)-N($H61))</f>
        <v/>
      </c>
      <c r="J61" s="49">
        <f>IF($B61="","",IF(AgeBasis="Invoice Date",$E61,IF($F61="",$E61,$F61)))</f>
        <v/>
      </c>
      <c r="K61" s="50">
        <f>IF($B61="","",IF($J61="","",AsOn-$J61))</f>
        <v/>
      </c>
      <c r="L61" s="46">
        <f>IF($B61="","",IF($K61&lt;=0,"Not Due",IF($K61&lt;=AgeB1,"0-"&amp;AgeB1,IF($K61&lt;=AgeB2,(AgeB1+1)&amp;"-"&amp;AgeB2,IF($K61&lt;=AgeB3,(AgeB2+1)&amp;"-"&amp;AgeB3,IF($K61&lt;=AgeB4,(AgeB3+1)&amp;"-"&amp;AgeB4,"&gt;"&amp;AgeB4))))))</f>
        <v/>
      </c>
      <c r="M61" s="46">
        <f>IF($B61="","",IF(AND(AgeBasis="Due Date",$K61&gt;0),"OVERDUE","Within terms"))</f>
        <v/>
      </c>
    </row>
    <row r="62" ht="15" customHeight="1" s="30">
      <c r="A62" s="45" t="n">
        <v>56</v>
      </c>
      <c r="B62" s="36" t="n"/>
      <c r="C62" s="46">
        <f>IF($B62="","",IFERROR(VLOOKUP($B62,PartyTbl,2,FALSE()),""))</f>
        <v/>
      </c>
      <c r="D62" s="36" t="n"/>
      <c r="E62" s="39" t="n"/>
      <c r="F62" s="39" t="n"/>
      <c r="G62" s="47" t="n"/>
      <c r="H62" s="47" t="n"/>
      <c r="I62" s="48">
        <f>IF($B62="","",N($G62)-N($H62))</f>
        <v/>
      </c>
      <c r="J62" s="49">
        <f>IF($B62="","",IF(AgeBasis="Invoice Date",$E62,IF($F62="",$E62,$F62)))</f>
        <v/>
      </c>
      <c r="K62" s="50">
        <f>IF($B62="","",IF($J62="","",AsOn-$J62))</f>
        <v/>
      </c>
      <c r="L62" s="46">
        <f>IF($B62="","",IF($K62&lt;=0,"Not Due",IF($K62&lt;=AgeB1,"0-"&amp;AgeB1,IF($K62&lt;=AgeB2,(AgeB1+1)&amp;"-"&amp;AgeB2,IF($K62&lt;=AgeB3,(AgeB2+1)&amp;"-"&amp;AgeB3,IF($K62&lt;=AgeB4,(AgeB3+1)&amp;"-"&amp;AgeB4,"&gt;"&amp;AgeB4))))))</f>
        <v/>
      </c>
      <c r="M62" s="46">
        <f>IF($B62="","",IF(AND(AgeBasis="Due Date",$K62&gt;0),"OVERDUE","Within terms"))</f>
        <v/>
      </c>
    </row>
    <row r="63" ht="15" customHeight="1" s="30">
      <c r="A63" s="45" t="n">
        <v>57</v>
      </c>
      <c r="B63" s="36" t="n"/>
      <c r="C63" s="46">
        <f>IF($B63="","",IFERROR(VLOOKUP($B63,PartyTbl,2,FALSE()),""))</f>
        <v/>
      </c>
      <c r="D63" s="36" t="n"/>
      <c r="E63" s="39" t="n"/>
      <c r="F63" s="39" t="n"/>
      <c r="G63" s="47" t="n"/>
      <c r="H63" s="47" t="n"/>
      <c r="I63" s="48">
        <f>IF($B63="","",N($G63)-N($H63))</f>
        <v/>
      </c>
      <c r="J63" s="49">
        <f>IF($B63="","",IF(AgeBasis="Invoice Date",$E63,IF($F63="",$E63,$F63)))</f>
        <v/>
      </c>
      <c r="K63" s="50">
        <f>IF($B63="","",IF($J63="","",AsOn-$J63))</f>
        <v/>
      </c>
      <c r="L63" s="46">
        <f>IF($B63="","",IF($K63&lt;=0,"Not Due",IF($K63&lt;=AgeB1,"0-"&amp;AgeB1,IF($K63&lt;=AgeB2,(AgeB1+1)&amp;"-"&amp;AgeB2,IF($K63&lt;=AgeB3,(AgeB2+1)&amp;"-"&amp;AgeB3,IF($K63&lt;=AgeB4,(AgeB3+1)&amp;"-"&amp;AgeB4,"&gt;"&amp;AgeB4))))))</f>
        <v/>
      </c>
      <c r="M63" s="46">
        <f>IF($B63="","",IF(AND(AgeBasis="Due Date",$K63&gt;0),"OVERDUE","Within terms"))</f>
        <v/>
      </c>
    </row>
    <row r="64" ht="15" customHeight="1" s="30">
      <c r="A64" s="45" t="n">
        <v>58</v>
      </c>
      <c r="B64" s="36" t="n"/>
      <c r="C64" s="46">
        <f>IF($B64="","",IFERROR(VLOOKUP($B64,PartyTbl,2,FALSE()),""))</f>
        <v/>
      </c>
      <c r="D64" s="36" t="n"/>
      <c r="E64" s="39" t="n"/>
      <c r="F64" s="39" t="n"/>
      <c r="G64" s="47" t="n"/>
      <c r="H64" s="47" t="n"/>
      <c r="I64" s="48">
        <f>IF($B64="","",N($G64)-N($H64))</f>
        <v/>
      </c>
      <c r="J64" s="49">
        <f>IF($B64="","",IF(AgeBasis="Invoice Date",$E64,IF($F64="",$E64,$F64)))</f>
        <v/>
      </c>
      <c r="K64" s="50">
        <f>IF($B64="","",IF($J64="","",AsOn-$J64))</f>
        <v/>
      </c>
      <c r="L64" s="46">
        <f>IF($B64="","",IF($K64&lt;=0,"Not Due",IF($K64&lt;=AgeB1,"0-"&amp;AgeB1,IF($K64&lt;=AgeB2,(AgeB1+1)&amp;"-"&amp;AgeB2,IF($K64&lt;=AgeB3,(AgeB2+1)&amp;"-"&amp;AgeB3,IF($K64&lt;=AgeB4,(AgeB3+1)&amp;"-"&amp;AgeB4,"&gt;"&amp;AgeB4))))))</f>
        <v/>
      </c>
      <c r="M64" s="46">
        <f>IF($B64="","",IF(AND(AgeBasis="Due Date",$K64&gt;0),"OVERDUE","Within terms"))</f>
        <v/>
      </c>
    </row>
    <row r="65" ht="15" customHeight="1" s="30">
      <c r="A65" s="45" t="n">
        <v>59</v>
      </c>
      <c r="B65" s="36" t="n"/>
      <c r="C65" s="46">
        <f>IF($B65="","",IFERROR(VLOOKUP($B65,PartyTbl,2,FALSE()),""))</f>
        <v/>
      </c>
      <c r="D65" s="36" t="n"/>
      <c r="E65" s="39" t="n"/>
      <c r="F65" s="39" t="n"/>
      <c r="G65" s="47" t="n"/>
      <c r="H65" s="47" t="n"/>
      <c r="I65" s="48">
        <f>IF($B65="","",N($G65)-N($H65))</f>
        <v/>
      </c>
      <c r="J65" s="49">
        <f>IF($B65="","",IF(AgeBasis="Invoice Date",$E65,IF($F65="",$E65,$F65)))</f>
        <v/>
      </c>
      <c r="K65" s="50">
        <f>IF($B65="","",IF($J65="","",AsOn-$J65))</f>
        <v/>
      </c>
      <c r="L65" s="46">
        <f>IF($B65="","",IF($K65&lt;=0,"Not Due",IF($K65&lt;=AgeB1,"0-"&amp;AgeB1,IF($K65&lt;=AgeB2,(AgeB1+1)&amp;"-"&amp;AgeB2,IF($K65&lt;=AgeB3,(AgeB2+1)&amp;"-"&amp;AgeB3,IF($K65&lt;=AgeB4,(AgeB3+1)&amp;"-"&amp;AgeB4,"&gt;"&amp;AgeB4))))))</f>
        <v/>
      </c>
      <c r="M65" s="46">
        <f>IF($B65="","",IF(AND(AgeBasis="Due Date",$K65&gt;0),"OVERDUE","Within terms"))</f>
        <v/>
      </c>
    </row>
    <row r="66" ht="15" customHeight="1" s="30">
      <c r="A66" s="45" t="n">
        <v>60</v>
      </c>
      <c r="B66" s="36" t="n"/>
      <c r="C66" s="46">
        <f>IF($B66="","",IFERROR(VLOOKUP($B66,PartyTbl,2,FALSE()),""))</f>
        <v/>
      </c>
      <c r="D66" s="36" t="n"/>
      <c r="E66" s="39" t="n"/>
      <c r="F66" s="39" t="n"/>
      <c r="G66" s="47" t="n"/>
      <c r="H66" s="47" t="n"/>
      <c r="I66" s="48">
        <f>IF($B66="","",N($G66)-N($H66))</f>
        <v/>
      </c>
      <c r="J66" s="49">
        <f>IF($B66="","",IF(AgeBasis="Invoice Date",$E66,IF($F66="",$E66,$F66)))</f>
        <v/>
      </c>
      <c r="K66" s="50">
        <f>IF($B66="","",IF($J66="","",AsOn-$J66))</f>
        <v/>
      </c>
      <c r="L66" s="46">
        <f>IF($B66="","",IF($K66&lt;=0,"Not Due",IF($K66&lt;=AgeB1,"0-"&amp;AgeB1,IF($K66&lt;=AgeB2,(AgeB1+1)&amp;"-"&amp;AgeB2,IF($K66&lt;=AgeB3,(AgeB2+1)&amp;"-"&amp;AgeB3,IF($K66&lt;=AgeB4,(AgeB3+1)&amp;"-"&amp;AgeB4,"&gt;"&amp;AgeB4))))))</f>
        <v/>
      </c>
      <c r="M66" s="46">
        <f>IF($B66="","",IF(AND(AgeBasis="Due Date",$K66&gt;0),"OVERDUE","Within terms"))</f>
        <v/>
      </c>
    </row>
    <row r="67" ht="15" customHeight="1" s="30">
      <c r="A67" s="45" t="n">
        <v>61</v>
      </c>
      <c r="B67" s="36" t="n"/>
      <c r="C67" s="46">
        <f>IF($B67="","",IFERROR(VLOOKUP($B67,PartyTbl,2,FALSE()),""))</f>
        <v/>
      </c>
      <c r="D67" s="36" t="n"/>
      <c r="E67" s="39" t="n"/>
      <c r="F67" s="39" t="n"/>
      <c r="G67" s="47" t="n"/>
      <c r="H67" s="47" t="n"/>
      <c r="I67" s="48">
        <f>IF($B67="","",N($G67)-N($H67))</f>
        <v/>
      </c>
      <c r="J67" s="49">
        <f>IF($B67="","",IF(AgeBasis="Invoice Date",$E67,IF($F67="",$E67,$F67)))</f>
        <v/>
      </c>
      <c r="K67" s="50">
        <f>IF($B67="","",IF($J67="","",AsOn-$J67))</f>
        <v/>
      </c>
      <c r="L67" s="46">
        <f>IF($B67="","",IF($K67&lt;=0,"Not Due",IF($K67&lt;=AgeB1,"0-"&amp;AgeB1,IF($K67&lt;=AgeB2,(AgeB1+1)&amp;"-"&amp;AgeB2,IF($K67&lt;=AgeB3,(AgeB2+1)&amp;"-"&amp;AgeB3,IF($K67&lt;=AgeB4,(AgeB3+1)&amp;"-"&amp;AgeB4,"&gt;"&amp;AgeB4))))))</f>
        <v/>
      </c>
      <c r="M67" s="46">
        <f>IF($B67="","",IF(AND(AgeBasis="Due Date",$K67&gt;0),"OVERDUE","Within terms"))</f>
        <v/>
      </c>
    </row>
    <row r="68" ht="15" customHeight="1" s="30">
      <c r="A68" s="45" t="n">
        <v>62</v>
      </c>
      <c r="B68" s="36" t="n"/>
      <c r="C68" s="46">
        <f>IF($B68="","",IFERROR(VLOOKUP($B68,PartyTbl,2,FALSE()),""))</f>
        <v/>
      </c>
      <c r="D68" s="36" t="n"/>
      <c r="E68" s="39" t="n"/>
      <c r="F68" s="39" t="n"/>
      <c r="G68" s="47" t="n"/>
      <c r="H68" s="47" t="n"/>
      <c r="I68" s="48">
        <f>IF($B68="","",N($G68)-N($H68))</f>
        <v/>
      </c>
      <c r="J68" s="49">
        <f>IF($B68="","",IF(AgeBasis="Invoice Date",$E68,IF($F68="",$E68,$F68)))</f>
        <v/>
      </c>
      <c r="K68" s="50">
        <f>IF($B68="","",IF($J68="","",AsOn-$J68))</f>
        <v/>
      </c>
      <c r="L68" s="46">
        <f>IF($B68="","",IF($K68&lt;=0,"Not Due",IF($K68&lt;=AgeB1,"0-"&amp;AgeB1,IF($K68&lt;=AgeB2,(AgeB1+1)&amp;"-"&amp;AgeB2,IF($K68&lt;=AgeB3,(AgeB2+1)&amp;"-"&amp;AgeB3,IF($K68&lt;=AgeB4,(AgeB3+1)&amp;"-"&amp;AgeB4,"&gt;"&amp;AgeB4))))))</f>
        <v/>
      </c>
      <c r="M68" s="46">
        <f>IF($B68="","",IF(AND(AgeBasis="Due Date",$K68&gt;0),"OVERDUE","Within terms"))</f>
        <v/>
      </c>
    </row>
    <row r="69" ht="15" customHeight="1" s="30">
      <c r="A69" s="45" t="n">
        <v>63</v>
      </c>
      <c r="B69" s="36" t="n"/>
      <c r="C69" s="46">
        <f>IF($B69="","",IFERROR(VLOOKUP($B69,PartyTbl,2,FALSE()),""))</f>
        <v/>
      </c>
      <c r="D69" s="36" t="n"/>
      <c r="E69" s="39" t="n"/>
      <c r="F69" s="39" t="n"/>
      <c r="G69" s="47" t="n"/>
      <c r="H69" s="47" t="n"/>
      <c r="I69" s="48">
        <f>IF($B69="","",N($G69)-N($H69))</f>
        <v/>
      </c>
      <c r="J69" s="49">
        <f>IF($B69="","",IF(AgeBasis="Invoice Date",$E69,IF($F69="",$E69,$F69)))</f>
        <v/>
      </c>
      <c r="K69" s="50">
        <f>IF($B69="","",IF($J69="","",AsOn-$J69))</f>
        <v/>
      </c>
      <c r="L69" s="46">
        <f>IF($B69="","",IF($K69&lt;=0,"Not Due",IF($K69&lt;=AgeB1,"0-"&amp;AgeB1,IF($K69&lt;=AgeB2,(AgeB1+1)&amp;"-"&amp;AgeB2,IF($K69&lt;=AgeB3,(AgeB2+1)&amp;"-"&amp;AgeB3,IF($K69&lt;=AgeB4,(AgeB3+1)&amp;"-"&amp;AgeB4,"&gt;"&amp;AgeB4))))))</f>
        <v/>
      </c>
      <c r="M69" s="46">
        <f>IF($B69="","",IF(AND(AgeBasis="Due Date",$K69&gt;0),"OVERDUE","Within terms"))</f>
        <v/>
      </c>
    </row>
    <row r="70" ht="15" customHeight="1" s="30">
      <c r="A70" s="45" t="n">
        <v>64</v>
      </c>
      <c r="B70" s="36" t="n"/>
      <c r="C70" s="46">
        <f>IF($B70="","",IFERROR(VLOOKUP($B70,PartyTbl,2,FALSE()),""))</f>
        <v/>
      </c>
      <c r="D70" s="36" t="n"/>
      <c r="E70" s="39" t="n"/>
      <c r="F70" s="39" t="n"/>
      <c r="G70" s="47" t="n"/>
      <c r="H70" s="47" t="n"/>
      <c r="I70" s="48">
        <f>IF($B70="","",N($G70)-N($H70))</f>
        <v/>
      </c>
      <c r="J70" s="49">
        <f>IF($B70="","",IF(AgeBasis="Invoice Date",$E70,IF($F70="",$E70,$F70)))</f>
        <v/>
      </c>
      <c r="K70" s="50">
        <f>IF($B70="","",IF($J70="","",AsOn-$J70))</f>
        <v/>
      </c>
      <c r="L70" s="46">
        <f>IF($B70="","",IF($K70&lt;=0,"Not Due",IF($K70&lt;=AgeB1,"0-"&amp;AgeB1,IF($K70&lt;=AgeB2,(AgeB1+1)&amp;"-"&amp;AgeB2,IF($K70&lt;=AgeB3,(AgeB2+1)&amp;"-"&amp;AgeB3,IF($K70&lt;=AgeB4,(AgeB3+1)&amp;"-"&amp;AgeB4,"&gt;"&amp;AgeB4))))))</f>
        <v/>
      </c>
      <c r="M70" s="46">
        <f>IF($B70="","",IF(AND(AgeBasis="Due Date",$K70&gt;0),"OVERDUE","Within terms"))</f>
        <v/>
      </c>
    </row>
    <row r="71" ht="15" customHeight="1" s="30">
      <c r="A71" s="45" t="n">
        <v>65</v>
      </c>
      <c r="B71" s="36" t="n"/>
      <c r="C71" s="46">
        <f>IF($B71="","",IFERROR(VLOOKUP($B71,PartyTbl,2,FALSE()),""))</f>
        <v/>
      </c>
      <c r="D71" s="36" t="n"/>
      <c r="E71" s="39" t="n"/>
      <c r="F71" s="39" t="n"/>
      <c r="G71" s="47" t="n"/>
      <c r="H71" s="47" t="n"/>
      <c r="I71" s="48">
        <f>IF($B71="","",N($G71)-N($H71))</f>
        <v/>
      </c>
      <c r="J71" s="49">
        <f>IF($B71="","",IF(AgeBasis="Invoice Date",$E71,IF($F71="",$E71,$F71)))</f>
        <v/>
      </c>
      <c r="K71" s="50">
        <f>IF($B71="","",IF($J71="","",AsOn-$J71))</f>
        <v/>
      </c>
      <c r="L71" s="46">
        <f>IF($B71="","",IF($K71&lt;=0,"Not Due",IF($K71&lt;=AgeB1,"0-"&amp;AgeB1,IF($K71&lt;=AgeB2,(AgeB1+1)&amp;"-"&amp;AgeB2,IF($K71&lt;=AgeB3,(AgeB2+1)&amp;"-"&amp;AgeB3,IF($K71&lt;=AgeB4,(AgeB3+1)&amp;"-"&amp;AgeB4,"&gt;"&amp;AgeB4))))))</f>
        <v/>
      </c>
      <c r="M71" s="46">
        <f>IF($B71="","",IF(AND(AgeBasis="Due Date",$K71&gt;0),"OVERDUE","Within terms"))</f>
        <v/>
      </c>
    </row>
    <row r="72" ht="15" customHeight="1" s="30">
      <c r="A72" s="45" t="n">
        <v>66</v>
      </c>
      <c r="B72" s="36" t="n"/>
      <c r="C72" s="46">
        <f>IF($B72="","",IFERROR(VLOOKUP($B72,PartyTbl,2,FALSE()),""))</f>
        <v/>
      </c>
      <c r="D72" s="36" t="n"/>
      <c r="E72" s="39" t="n"/>
      <c r="F72" s="39" t="n"/>
      <c r="G72" s="47" t="n"/>
      <c r="H72" s="47" t="n"/>
      <c r="I72" s="48">
        <f>IF($B72="","",N($G72)-N($H72))</f>
        <v/>
      </c>
      <c r="J72" s="49">
        <f>IF($B72="","",IF(AgeBasis="Invoice Date",$E72,IF($F72="",$E72,$F72)))</f>
        <v/>
      </c>
      <c r="K72" s="50">
        <f>IF($B72="","",IF($J72="","",AsOn-$J72))</f>
        <v/>
      </c>
      <c r="L72" s="46">
        <f>IF($B72="","",IF($K72&lt;=0,"Not Due",IF($K72&lt;=AgeB1,"0-"&amp;AgeB1,IF($K72&lt;=AgeB2,(AgeB1+1)&amp;"-"&amp;AgeB2,IF($K72&lt;=AgeB3,(AgeB2+1)&amp;"-"&amp;AgeB3,IF($K72&lt;=AgeB4,(AgeB3+1)&amp;"-"&amp;AgeB4,"&gt;"&amp;AgeB4))))))</f>
        <v/>
      </c>
      <c r="M72" s="46">
        <f>IF($B72="","",IF(AND(AgeBasis="Due Date",$K72&gt;0),"OVERDUE","Within terms"))</f>
        <v/>
      </c>
    </row>
    <row r="73" ht="15" customHeight="1" s="30">
      <c r="A73" s="45" t="n">
        <v>67</v>
      </c>
      <c r="B73" s="36" t="n"/>
      <c r="C73" s="46">
        <f>IF($B73="","",IFERROR(VLOOKUP($B73,PartyTbl,2,FALSE()),""))</f>
        <v/>
      </c>
      <c r="D73" s="36" t="n"/>
      <c r="E73" s="39" t="n"/>
      <c r="F73" s="39" t="n"/>
      <c r="G73" s="47" t="n"/>
      <c r="H73" s="47" t="n"/>
      <c r="I73" s="48">
        <f>IF($B73="","",N($G73)-N($H73))</f>
        <v/>
      </c>
      <c r="J73" s="49">
        <f>IF($B73="","",IF(AgeBasis="Invoice Date",$E73,IF($F73="",$E73,$F73)))</f>
        <v/>
      </c>
      <c r="K73" s="50">
        <f>IF($B73="","",IF($J73="","",AsOn-$J73))</f>
        <v/>
      </c>
      <c r="L73" s="46">
        <f>IF($B73="","",IF($K73&lt;=0,"Not Due",IF($K73&lt;=AgeB1,"0-"&amp;AgeB1,IF($K73&lt;=AgeB2,(AgeB1+1)&amp;"-"&amp;AgeB2,IF($K73&lt;=AgeB3,(AgeB2+1)&amp;"-"&amp;AgeB3,IF($K73&lt;=AgeB4,(AgeB3+1)&amp;"-"&amp;AgeB4,"&gt;"&amp;AgeB4))))))</f>
        <v/>
      </c>
      <c r="M73" s="46">
        <f>IF($B73="","",IF(AND(AgeBasis="Due Date",$K73&gt;0),"OVERDUE","Within terms"))</f>
        <v/>
      </c>
    </row>
    <row r="74" ht="15" customHeight="1" s="30">
      <c r="A74" s="45" t="n">
        <v>68</v>
      </c>
      <c r="B74" s="36" t="n"/>
      <c r="C74" s="46">
        <f>IF($B74="","",IFERROR(VLOOKUP($B74,PartyTbl,2,FALSE()),""))</f>
        <v/>
      </c>
      <c r="D74" s="36" t="n"/>
      <c r="E74" s="39" t="n"/>
      <c r="F74" s="39" t="n"/>
      <c r="G74" s="47" t="n"/>
      <c r="H74" s="47" t="n"/>
      <c r="I74" s="48">
        <f>IF($B74="","",N($G74)-N($H74))</f>
        <v/>
      </c>
      <c r="J74" s="49">
        <f>IF($B74="","",IF(AgeBasis="Invoice Date",$E74,IF($F74="",$E74,$F74)))</f>
        <v/>
      </c>
      <c r="K74" s="50">
        <f>IF($B74="","",IF($J74="","",AsOn-$J74))</f>
        <v/>
      </c>
      <c r="L74" s="46">
        <f>IF($B74="","",IF($K74&lt;=0,"Not Due",IF($K74&lt;=AgeB1,"0-"&amp;AgeB1,IF($K74&lt;=AgeB2,(AgeB1+1)&amp;"-"&amp;AgeB2,IF($K74&lt;=AgeB3,(AgeB2+1)&amp;"-"&amp;AgeB3,IF($K74&lt;=AgeB4,(AgeB3+1)&amp;"-"&amp;AgeB4,"&gt;"&amp;AgeB4))))))</f>
        <v/>
      </c>
      <c r="M74" s="46">
        <f>IF($B74="","",IF(AND(AgeBasis="Due Date",$K74&gt;0),"OVERDUE","Within terms"))</f>
        <v/>
      </c>
    </row>
    <row r="75" ht="15" customHeight="1" s="30">
      <c r="A75" s="45" t="n">
        <v>69</v>
      </c>
      <c r="B75" s="36" t="n"/>
      <c r="C75" s="46">
        <f>IF($B75="","",IFERROR(VLOOKUP($B75,PartyTbl,2,FALSE()),""))</f>
        <v/>
      </c>
      <c r="D75" s="36" t="n"/>
      <c r="E75" s="39" t="n"/>
      <c r="F75" s="39" t="n"/>
      <c r="G75" s="47" t="n"/>
      <c r="H75" s="47" t="n"/>
      <c r="I75" s="48">
        <f>IF($B75="","",N($G75)-N($H75))</f>
        <v/>
      </c>
      <c r="J75" s="49">
        <f>IF($B75="","",IF(AgeBasis="Invoice Date",$E75,IF($F75="",$E75,$F75)))</f>
        <v/>
      </c>
      <c r="K75" s="50">
        <f>IF($B75="","",IF($J75="","",AsOn-$J75))</f>
        <v/>
      </c>
      <c r="L75" s="46">
        <f>IF($B75="","",IF($K75&lt;=0,"Not Due",IF($K75&lt;=AgeB1,"0-"&amp;AgeB1,IF($K75&lt;=AgeB2,(AgeB1+1)&amp;"-"&amp;AgeB2,IF($K75&lt;=AgeB3,(AgeB2+1)&amp;"-"&amp;AgeB3,IF($K75&lt;=AgeB4,(AgeB3+1)&amp;"-"&amp;AgeB4,"&gt;"&amp;AgeB4))))))</f>
        <v/>
      </c>
      <c r="M75" s="46">
        <f>IF($B75="","",IF(AND(AgeBasis="Due Date",$K75&gt;0),"OVERDUE","Within terms"))</f>
        <v/>
      </c>
    </row>
    <row r="76" ht="15" customHeight="1" s="30">
      <c r="A76" s="45" t="n">
        <v>70</v>
      </c>
      <c r="B76" s="36" t="n"/>
      <c r="C76" s="46">
        <f>IF($B76="","",IFERROR(VLOOKUP($B76,PartyTbl,2,FALSE()),""))</f>
        <v/>
      </c>
      <c r="D76" s="36" t="n"/>
      <c r="E76" s="39" t="n"/>
      <c r="F76" s="39" t="n"/>
      <c r="G76" s="47" t="n"/>
      <c r="H76" s="47" t="n"/>
      <c r="I76" s="48">
        <f>IF($B76="","",N($G76)-N($H76))</f>
        <v/>
      </c>
      <c r="J76" s="49">
        <f>IF($B76="","",IF(AgeBasis="Invoice Date",$E76,IF($F76="",$E76,$F76)))</f>
        <v/>
      </c>
      <c r="K76" s="50">
        <f>IF($B76="","",IF($J76="","",AsOn-$J76))</f>
        <v/>
      </c>
      <c r="L76" s="46">
        <f>IF($B76="","",IF($K76&lt;=0,"Not Due",IF($K76&lt;=AgeB1,"0-"&amp;AgeB1,IF($K76&lt;=AgeB2,(AgeB1+1)&amp;"-"&amp;AgeB2,IF($K76&lt;=AgeB3,(AgeB2+1)&amp;"-"&amp;AgeB3,IF($K76&lt;=AgeB4,(AgeB3+1)&amp;"-"&amp;AgeB4,"&gt;"&amp;AgeB4))))))</f>
        <v/>
      </c>
      <c r="M76" s="46">
        <f>IF($B76="","",IF(AND(AgeBasis="Due Date",$K76&gt;0),"OVERDUE","Within terms"))</f>
        <v/>
      </c>
    </row>
    <row r="77" ht="15" customHeight="1" s="30">
      <c r="A77" s="45" t="n">
        <v>71</v>
      </c>
      <c r="B77" s="36" t="n"/>
      <c r="C77" s="46">
        <f>IF($B77="","",IFERROR(VLOOKUP($B77,PartyTbl,2,FALSE()),""))</f>
        <v/>
      </c>
      <c r="D77" s="36" t="n"/>
      <c r="E77" s="39" t="n"/>
      <c r="F77" s="39" t="n"/>
      <c r="G77" s="47" t="n"/>
      <c r="H77" s="47" t="n"/>
      <c r="I77" s="48">
        <f>IF($B77="","",N($G77)-N($H77))</f>
        <v/>
      </c>
      <c r="J77" s="49">
        <f>IF($B77="","",IF(AgeBasis="Invoice Date",$E77,IF($F77="",$E77,$F77)))</f>
        <v/>
      </c>
      <c r="K77" s="50">
        <f>IF($B77="","",IF($J77="","",AsOn-$J77))</f>
        <v/>
      </c>
      <c r="L77" s="46">
        <f>IF($B77="","",IF($K77&lt;=0,"Not Due",IF($K77&lt;=AgeB1,"0-"&amp;AgeB1,IF($K77&lt;=AgeB2,(AgeB1+1)&amp;"-"&amp;AgeB2,IF($K77&lt;=AgeB3,(AgeB2+1)&amp;"-"&amp;AgeB3,IF($K77&lt;=AgeB4,(AgeB3+1)&amp;"-"&amp;AgeB4,"&gt;"&amp;AgeB4))))))</f>
        <v/>
      </c>
      <c r="M77" s="46">
        <f>IF($B77="","",IF(AND(AgeBasis="Due Date",$K77&gt;0),"OVERDUE","Within terms"))</f>
        <v/>
      </c>
    </row>
    <row r="78" ht="15" customHeight="1" s="30">
      <c r="A78" s="45" t="n">
        <v>72</v>
      </c>
      <c r="B78" s="36" t="n"/>
      <c r="C78" s="46">
        <f>IF($B78="","",IFERROR(VLOOKUP($B78,PartyTbl,2,FALSE()),""))</f>
        <v/>
      </c>
      <c r="D78" s="36" t="n"/>
      <c r="E78" s="39" t="n"/>
      <c r="F78" s="39" t="n"/>
      <c r="G78" s="47" t="n"/>
      <c r="H78" s="47" t="n"/>
      <c r="I78" s="48">
        <f>IF($B78="","",N($G78)-N($H78))</f>
        <v/>
      </c>
      <c r="J78" s="49">
        <f>IF($B78="","",IF(AgeBasis="Invoice Date",$E78,IF($F78="",$E78,$F78)))</f>
        <v/>
      </c>
      <c r="K78" s="50">
        <f>IF($B78="","",IF($J78="","",AsOn-$J78))</f>
        <v/>
      </c>
      <c r="L78" s="46">
        <f>IF($B78="","",IF($K78&lt;=0,"Not Due",IF($K78&lt;=AgeB1,"0-"&amp;AgeB1,IF($K78&lt;=AgeB2,(AgeB1+1)&amp;"-"&amp;AgeB2,IF($K78&lt;=AgeB3,(AgeB2+1)&amp;"-"&amp;AgeB3,IF($K78&lt;=AgeB4,(AgeB3+1)&amp;"-"&amp;AgeB4,"&gt;"&amp;AgeB4))))))</f>
        <v/>
      </c>
      <c r="M78" s="46">
        <f>IF($B78="","",IF(AND(AgeBasis="Due Date",$K78&gt;0),"OVERDUE","Within terms"))</f>
        <v/>
      </c>
    </row>
    <row r="79" ht="15" customHeight="1" s="30">
      <c r="A79" s="45" t="n">
        <v>73</v>
      </c>
      <c r="B79" s="36" t="n"/>
      <c r="C79" s="46">
        <f>IF($B79="","",IFERROR(VLOOKUP($B79,PartyTbl,2,FALSE()),""))</f>
        <v/>
      </c>
      <c r="D79" s="36" t="n"/>
      <c r="E79" s="39" t="n"/>
      <c r="F79" s="39" t="n"/>
      <c r="G79" s="47" t="n"/>
      <c r="H79" s="47" t="n"/>
      <c r="I79" s="48">
        <f>IF($B79="","",N($G79)-N($H79))</f>
        <v/>
      </c>
      <c r="J79" s="49">
        <f>IF($B79="","",IF(AgeBasis="Invoice Date",$E79,IF($F79="",$E79,$F79)))</f>
        <v/>
      </c>
      <c r="K79" s="50">
        <f>IF($B79="","",IF($J79="","",AsOn-$J79))</f>
        <v/>
      </c>
      <c r="L79" s="46">
        <f>IF($B79="","",IF($K79&lt;=0,"Not Due",IF($K79&lt;=AgeB1,"0-"&amp;AgeB1,IF($K79&lt;=AgeB2,(AgeB1+1)&amp;"-"&amp;AgeB2,IF($K79&lt;=AgeB3,(AgeB2+1)&amp;"-"&amp;AgeB3,IF($K79&lt;=AgeB4,(AgeB3+1)&amp;"-"&amp;AgeB4,"&gt;"&amp;AgeB4))))))</f>
        <v/>
      </c>
      <c r="M79" s="46">
        <f>IF($B79="","",IF(AND(AgeBasis="Due Date",$K79&gt;0),"OVERDUE","Within terms"))</f>
        <v/>
      </c>
    </row>
    <row r="80" ht="15" customHeight="1" s="30">
      <c r="A80" s="45" t="n">
        <v>74</v>
      </c>
      <c r="B80" s="36" t="n"/>
      <c r="C80" s="46">
        <f>IF($B80="","",IFERROR(VLOOKUP($B80,PartyTbl,2,FALSE()),""))</f>
        <v/>
      </c>
      <c r="D80" s="36" t="n"/>
      <c r="E80" s="39" t="n"/>
      <c r="F80" s="39" t="n"/>
      <c r="G80" s="47" t="n"/>
      <c r="H80" s="47" t="n"/>
      <c r="I80" s="48">
        <f>IF($B80="","",N($G80)-N($H80))</f>
        <v/>
      </c>
      <c r="J80" s="49">
        <f>IF($B80="","",IF(AgeBasis="Invoice Date",$E80,IF($F80="",$E80,$F80)))</f>
        <v/>
      </c>
      <c r="K80" s="50">
        <f>IF($B80="","",IF($J80="","",AsOn-$J80))</f>
        <v/>
      </c>
      <c r="L80" s="46">
        <f>IF($B80="","",IF($K80&lt;=0,"Not Due",IF($K80&lt;=AgeB1,"0-"&amp;AgeB1,IF($K80&lt;=AgeB2,(AgeB1+1)&amp;"-"&amp;AgeB2,IF($K80&lt;=AgeB3,(AgeB2+1)&amp;"-"&amp;AgeB3,IF($K80&lt;=AgeB4,(AgeB3+1)&amp;"-"&amp;AgeB4,"&gt;"&amp;AgeB4))))))</f>
        <v/>
      </c>
      <c r="M80" s="46">
        <f>IF($B80="","",IF(AND(AgeBasis="Due Date",$K80&gt;0),"OVERDUE","Within terms"))</f>
        <v/>
      </c>
    </row>
    <row r="81" ht="15" customHeight="1" s="30">
      <c r="A81" s="45" t="n">
        <v>75</v>
      </c>
      <c r="B81" s="36" t="n"/>
      <c r="C81" s="46">
        <f>IF($B81="","",IFERROR(VLOOKUP($B81,PartyTbl,2,FALSE()),""))</f>
        <v/>
      </c>
      <c r="D81" s="36" t="n"/>
      <c r="E81" s="39" t="n"/>
      <c r="F81" s="39" t="n"/>
      <c r="G81" s="47" t="n"/>
      <c r="H81" s="47" t="n"/>
      <c r="I81" s="48">
        <f>IF($B81="","",N($G81)-N($H81))</f>
        <v/>
      </c>
      <c r="J81" s="49">
        <f>IF($B81="","",IF(AgeBasis="Invoice Date",$E81,IF($F81="",$E81,$F81)))</f>
        <v/>
      </c>
      <c r="K81" s="50">
        <f>IF($B81="","",IF($J81="","",AsOn-$J81))</f>
        <v/>
      </c>
      <c r="L81" s="46">
        <f>IF($B81="","",IF($K81&lt;=0,"Not Due",IF($K81&lt;=AgeB1,"0-"&amp;AgeB1,IF($K81&lt;=AgeB2,(AgeB1+1)&amp;"-"&amp;AgeB2,IF($K81&lt;=AgeB3,(AgeB2+1)&amp;"-"&amp;AgeB3,IF($K81&lt;=AgeB4,(AgeB3+1)&amp;"-"&amp;AgeB4,"&gt;"&amp;AgeB4))))))</f>
        <v/>
      </c>
      <c r="M81" s="46">
        <f>IF($B81="","",IF(AND(AgeBasis="Due Date",$K81&gt;0),"OVERDUE","Within terms"))</f>
        <v/>
      </c>
    </row>
    <row r="82" ht="15" customHeight="1" s="30">
      <c r="A82" s="45" t="n">
        <v>76</v>
      </c>
      <c r="B82" s="36" t="n"/>
      <c r="C82" s="46">
        <f>IF($B82="","",IFERROR(VLOOKUP($B82,PartyTbl,2,FALSE()),""))</f>
        <v/>
      </c>
      <c r="D82" s="36" t="n"/>
      <c r="E82" s="39" t="n"/>
      <c r="F82" s="39" t="n"/>
      <c r="G82" s="47" t="n"/>
      <c r="H82" s="47" t="n"/>
      <c r="I82" s="48">
        <f>IF($B82="","",N($G82)-N($H82))</f>
        <v/>
      </c>
      <c r="J82" s="49">
        <f>IF($B82="","",IF(AgeBasis="Invoice Date",$E82,IF($F82="",$E82,$F82)))</f>
        <v/>
      </c>
      <c r="K82" s="50">
        <f>IF($B82="","",IF($J82="","",AsOn-$J82))</f>
        <v/>
      </c>
      <c r="L82" s="46">
        <f>IF($B82="","",IF($K82&lt;=0,"Not Due",IF($K82&lt;=AgeB1,"0-"&amp;AgeB1,IF($K82&lt;=AgeB2,(AgeB1+1)&amp;"-"&amp;AgeB2,IF($K82&lt;=AgeB3,(AgeB2+1)&amp;"-"&amp;AgeB3,IF($K82&lt;=AgeB4,(AgeB3+1)&amp;"-"&amp;AgeB4,"&gt;"&amp;AgeB4))))))</f>
        <v/>
      </c>
      <c r="M82" s="46">
        <f>IF($B82="","",IF(AND(AgeBasis="Due Date",$K82&gt;0),"OVERDUE","Within terms"))</f>
        <v/>
      </c>
    </row>
    <row r="83" ht="15" customHeight="1" s="30">
      <c r="A83" s="45" t="n">
        <v>77</v>
      </c>
      <c r="B83" s="36" t="n"/>
      <c r="C83" s="46">
        <f>IF($B83="","",IFERROR(VLOOKUP($B83,PartyTbl,2,FALSE()),""))</f>
        <v/>
      </c>
      <c r="D83" s="36" t="n"/>
      <c r="E83" s="39" t="n"/>
      <c r="F83" s="39" t="n"/>
      <c r="G83" s="47" t="n"/>
      <c r="H83" s="47" t="n"/>
      <c r="I83" s="48">
        <f>IF($B83="","",N($G83)-N($H83))</f>
        <v/>
      </c>
      <c r="J83" s="49">
        <f>IF($B83="","",IF(AgeBasis="Invoice Date",$E83,IF($F83="",$E83,$F83)))</f>
        <v/>
      </c>
      <c r="K83" s="50">
        <f>IF($B83="","",IF($J83="","",AsOn-$J83))</f>
        <v/>
      </c>
      <c r="L83" s="46">
        <f>IF($B83="","",IF($K83&lt;=0,"Not Due",IF($K83&lt;=AgeB1,"0-"&amp;AgeB1,IF($K83&lt;=AgeB2,(AgeB1+1)&amp;"-"&amp;AgeB2,IF($K83&lt;=AgeB3,(AgeB2+1)&amp;"-"&amp;AgeB3,IF($K83&lt;=AgeB4,(AgeB3+1)&amp;"-"&amp;AgeB4,"&gt;"&amp;AgeB4))))))</f>
        <v/>
      </c>
      <c r="M83" s="46">
        <f>IF($B83="","",IF(AND(AgeBasis="Due Date",$K83&gt;0),"OVERDUE","Within terms"))</f>
        <v/>
      </c>
    </row>
    <row r="84" ht="15" customHeight="1" s="30">
      <c r="A84" s="45" t="n">
        <v>78</v>
      </c>
      <c r="B84" s="36" t="n"/>
      <c r="C84" s="46">
        <f>IF($B84="","",IFERROR(VLOOKUP($B84,PartyTbl,2,FALSE()),""))</f>
        <v/>
      </c>
      <c r="D84" s="36" t="n"/>
      <c r="E84" s="39" t="n"/>
      <c r="F84" s="39" t="n"/>
      <c r="G84" s="47" t="n"/>
      <c r="H84" s="47" t="n"/>
      <c r="I84" s="48">
        <f>IF($B84="","",N($G84)-N($H84))</f>
        <v/>
      </c>
      <c r="J84" s="49">
        <f>IF($B84="","",IF(AgeBasis="Invoice Date",$E84,IF($F84="",$E84,$F84)))</f>
        <v/>
      </c>
      <c r="K84" s="50">
        <f>IF($B84="","",IF($J84="","",AsOn-$J84))</f>
        <v/>
      </c>
      <c r="L84" s="46">
        <f>IF($B84="","",IF($K84&lt;=0,"Not Due",IF($K84&lt;=AgeB1,"0-"&amp;AgeB1,IF($K84&lt;=AgeB2,(AgeB1+1)&amp;"-"&amp;AgeB2,IF($K84&lt;=AgeB3,(AgeB2+1)&amp;"-"&amp;AgeB3,IF($K84&lt;=AgeB4,(AgeB3+1)&amp;"-"&amp;AgeB4,"&gt;"&amp;AgeB4))))))</f>
        <v/>
      </c>
      <c r="M84" s="46">
        <f>IF($B84="","",IF(AND(AgeBasis="Due Date",$K84&gt;0),"OVERDUE","Within terms"))</f>
        <v/>
      </c>
    </row>
    <row r="85" ht="15" customHeight="1" s="30">
      <c r="A85" s="45" t="n">
        <v>79</v>
      </c>
      <c r="B85" s="36" t="n"/>
      <c r="C85" s="46">
        <f>IF($B85="","",IFERROR(VLOOKUP($B85,PartyTbl,2,FALSE()),""))</f>
        <v/>
      </c>
      <c r="D85" s="36" t="n"/>
      <c r="E85" s="39" t="n"/>
      <c r="F85" s="39" t="n"/>
      <c r="G85" s="47" t="n"/>
      <c r="H85" s="47" t="n"/>
      <c r="I85" s="48">
        <f>IF($B85="","",N($G85)-N($H85))</f>
        <v/>
      </c>
      <c r="J85" s="49">
        <f>IF($B85="","",IF(AgeBasis="Invoice Date",$E85,IF($F85="",$E85,$F85)))</f>
        <v/>
      </c>
      <c r="K85" s="50">
        <f>IF($B85="","",IF($J85="","",AsOn-$J85))</f>
        <v/>
      </c>
      <c r="L85" s="46">
        <f>IF($B85="","",IF($K85&lt;=0,"Not Due",IF($K85&lt;=AgeB1,"0-"&amp;AgeB1,IF($K85&lt;=AgeB2,(AgeB1+1)&amp;"-"&amp;AgeB2,IF($K85&lt;=AgeB3,(AgeB2+1)&amp;"-"&amp;AgeB3,IF($K85&lt;=AgeB4,(AgeB3+1)&amp;"-"&amp;AgeB4,"&gt;"&amp;AgeB4))))))</f>
        <v/>
      </c>
      <c r="M85" s="46">
        <f>IF($B85="","",IF(AND(AgeBasis="Due Date",$K85&gt;0),"OVERDUE","Within terms"))</f>
        <v/>
      </c>
    </row>
    <row r="86" ht="15" customHeight="1" s="30">
      <c r="A86" s="45" t="n">
        <v>80</v>
      </c>
      <c r="B86" s="36" t="n"/>
      <c r="C86" s="46">
        <f>IF($B86="","",IFERROR(VLOOKUP($B86,PartyTbl,2,FALSE()),""))</f>
        <v/>
      </c>
      <c r="D86" s="36" t="n"/>
      <c r="E86" s="39" t="n"/>
      <c r="F86" s="39" t="n"/>
      <c r="G86" s="47" t="n"/>
      <c r="H86" s="47" t="n"/>
      <c r="I86" s="48">
        <f>IF($B86="","",N($G86)-N($H86))</f>
        <v/>
      </c>
      <c r="J86" s="49">
        <f>IF($B86="","",IF(AgeBasis="Invoice Date",$E86,IF($F86="",$E86,$F86)))</f>
        <v/>
      </c>
      <c r="K86" s="50">
        <f>IF($B86="","",IF($J86="","",AsOn-$J86))</f>
        <v/>
      </c>
      <c r="L86" s="46">
        <f>IF($B86="","",IF($K86&lt;=0,"Not Due",IF($K86&lt;=AgeB1,"0-"&amp;AgeB1,IF($K86&lt;=AgeB2,(AgeB1+1)&amp;"-"&amp;AgeB2,IF($K86&lt;=AgeB3,(AgeB2+1)&amp;"-"&amp;AgeB3,IF($K86&lt;=AgeB4,(AgeB3+1)&amp;"-"&amp;AgeB4,"&gt;"&amp;AgeB4))))))</f>
        <v/>
      </c>
      <c r="M86" s="46">
        <f>IF($B86="","",IF(AND(AgeBasis="Due Date",$K86&gt;0),"OVERDUE","Within terms"))</f>
        <v/>
      </c>
    </row>
    <row r="87" ht="15" customHeight="1" s="30">
      <c r="A87" s="45" t="n">
        <v>81</v>
      </c>
      <c r="B87" s="36" t="n"/>
      <c r="C87" s="46">
        <f>IF($B87="","",IFERROR(VLOOKUP($B87,PartyTbl,2,FALSE()),""))</f>
        <v/>
      </c>
      <c r="D87" s="36" t="n"/>
      <c r="E87" s="39" t="n"/>
      <c r="F87" s="39" t="n"/>
      <c r="G87" s="47" t="n"/>
      <c r="H87" s="47" t="n"/>
      <c r="I87" s="48">
        <f>IF($B87="","",N($G87)-N($H87))</f>
        <v/>
      </c>
      <c r="J87" s="49">
        <f>IF($B87="","",IF(AgeBasis="Invoice Date",$E87,IF($F87="",$E87,$F87)))</f>
        <v/>
      </c>
      <c r="K87" s="50">
        <f>IF($B87="","",IF($J87="","",AsOn-$J87))</f>
        <v/>
      </c>
      <c r="L87" s="46">
        <f>IF($B87="","",IF($K87&lt;=0,"Not Due",IF($K87&lt;=AgeB1,"0-"&amp;AgeB1,IF($K87&lt;=AgeB2,(AgeB1+1)&amp;"-"&amp;AgeB2,IF($K87&lt;=AgeB3,(AgeB2+1)&amp;"-"&amp;AgeB3,IF($K87&lt;=AgeB4,(AgeB3+1)&amp;"-"&amp;AgeB4,"&gt;"&amp;AgeB4))))))</f>
        <v/>
      </c>
      <c r="M87" s="46">
        <f>IF($B87="","",IF(AND(AgeBasis="Due Date",$K87&gt;0),"OVERDUE","Within terms"))</f>
        <v/>
      </c>
    </row>
    <row r="88" ht="15" customHeight="1" s="30">
      <c r="A88" s="45" t="n">
        <v>82</v>
      </c>
      <c r="B88" s="36" t="n"/>
      <c r="C88" s="46">
        <f>IF($B88="","",IFERROR(VLOOKUP($B88,PartyTbl,2,FALSE()),""))</f>
        <v/>
      </c>
      <c r="D88" s="36" t="n"/>
      <c r="E88" s="39" t="n"/>
      <c r="F88" s="39" t="n"/>
      <c r="G88" s="47" t="n"/>
      <c r="H88" s="47" t="n"/>
      <c r="I88" s="48">
        <f>IF($B88="","",N($G88)-N($H88))</f>
        <v/>
      </c>
      <c r="J88" s="49">
        <f>IF($B88="","",IF(AgeBasis="Invoice Date",$E88,IF($F88="",$E88,$F88)))</f>
        <v/>
      </c>
      <c r="K88" s="50">
        <f>IF($B88="","",IF($J88="","",AsOn-$J88))</f>
        <v/>
      </c>
      <c r="L88" s="46">
        <f>IF($B88="","",IF($K88&lt;=0,"Not Due",IF($K88&lt;=AgeB1,"0-"&amp;AgeB1,IF($K88&lt;=AgeB2,(AgeB1+1)&amp;"-"&amp;AgeB2,IF($K88&lt;=AgeB3,(AgeB2+1)&amp;"-"&amp;AgeB3,IF($K88&lt;=AgeB4,(AgeB3+1)&amp;"-"&amp;AgeB4,"&gt;"&amp;AgeB4))))))</f>
        <v/>
      </c>
      <c r="M88" s="46">
        <f>IF($B88="","",IF(AND(AgeBasis="Due Date",$K88&gt;0),"OVERDUE","Within terms"))</f>
        <v/>
      </c>
    </row>
    <row r="89" ht="15" customHeight="1" s="30">
      <c r="A89" s="45" t="n">
        <v>83</v>
      </c>
      <c r="B89" s="36" t="n"/>
      <c r="C89" s="46">
        <f>IF($B89="","",IFERROR(VLOOKUP($B89,PartyTbl,2,FALSE()),""))</f>
        <v/>
      </c>
      <c r="D89" s="36" t="n"/>
      <c r="E89" s="39" t="n"/>
      <c r="F89" s="39" t="n"/>
      <c r="G89" s="47" t="n"/>
      <c r="H89" s="47" t="n"/>
      <c r="I89" s="48">
        <f>IF($B89="","",N($G89)-N($H89))</f>
        <v/>
      </c>
      <c r="J89" s="49">
        <f>IF($B89="","",IF(AgeBasis="Invoice Date",$E89,IF($F89="",$E89,$F89)))</f>
        <v/>
      </c>
      <c r="K89" s="50">
        <f>IF($B89="","",IF($J89="","",AsOn-$J89))</f>
        <v/>
      </c>
      <c r="L89" s="46">
        <f>IF($B89="","",IF($K89&lt;=0,"Not Due",IF($K89&lt;=AgeB1,"0-"&amp;AgeB1,IF($K89&lt;=AgeB2,(AgeB1+1)&amp;"-"&amp;AgeB2,IF($K89&lt;=AgeB3,(AgeB2+1)&amp;"-"&amp;AgeB3,IF($K89&lt;=AgeB4,(AgeB3+1)&amp;"-"&amp;AgeB4,"&gt;"&amp;AgeB4))))))</f>
        <v/>
      </c>
      <c r="M89" s="46">
        <f>IF($B89="","",IF(AND(AgeBasis="Due Date",$K89&gt;0),"OVERDUE","Within terms"))</f>
        <v/>
      </c>
    </row>
    <row r="90" ht="15" customHeight="1" s="30">
      <c r="A90" s="45" t="n">
        <v>84</v>
      </c>
      <c r="B90" s="36" t="n"/>
      <c r="C90" s="46">
        <f>IF($B90="","",IFERROR(VLOOKUP($B90,PartyTbl,2,FALSE()),""))</f>
        <v/>
      </c>
      <c r="D90" s="36" t="n"/>
      <c r="E90" s="39" t="n"/>
      <c r="F90" s="39" t="n"/>
      <c r="G90" s="47" t="n"/>
      <c r="H90" s="47" t="n"/>
      <c r="I90" s="48">
        <f>IF($B90="","",N($G90)-N($H90))</f>
        <v/>
      </c>
      <c r="J90" s="49">
        <f>IF($B90="","",IF(AgeBasis="Invoice Date",$E90,IF($F90="",$E90,$F90)))</f>
        <v/>
      </c>
      <c r="K90" s="50">
        <f>IF($B90="","",IF($J90="","",AsOn-$J90))</f>
        <v/>
      </c>
      <c r="L90" s="46">
        <f>IF($B90="","",IF($K90&lt;=0,"Not Due",IF($K90&lt;=AgeB1,"0-"&amp;AgeB1,IF($K90&lt;=AgeB2,(AgeB1+1)&amp;"-"&amp;AgeB2,IF($K90&lt;=AgeB3,(AgeB2+1)&amp;"-"&amp;AgeB3,IF($K90&lt;=AgeB4,(AgeB3+1)&amp;"-"&amp;AgeB4,"&gt;"&amp;AgeB4))))))</f>
        <v/>
      </c>
      <c r="M90" s="46">
        <f>IF($B90="","",IF(AND(AgeBasis="Due Date",$K90&gt;0),"OVERDUE","Within terms"))</f>
        <v/>
      </c>
    </row>
    <row r="91" ht="15" customHeight="1" s="30">
      <c r="A91" s="45" t="n">
        <v>85</v>
      </c>
      <c r="B91" s="36" t="n"/>
      <c r="C91" s="46">
        <f>IF($B91="","",IFERROR(VLOOKUP($B91,PartyTbl,2,FALSE()),""))</f>
        <v/>
      </c>
      <c r="D91" s="36" t="n"/>
      <c r="E91" s="39" t="n"/>
      <c r="F91" s="39" t="n"/>
      <c r="G91" s="47" t="n"/>
      <c r="H91" s="47" t="n"/>
      <c r="I91" s="48">
        <f>IF($B91="","",N($G91)-N($H91))</f>
        <v/>
      </c>
      <c r="J91" s="49">
        <f>IF($B91="","",IF(AgeBasis="Invoice Date",$E91,IF($F91="",$E91,$F91)))</f>
        <v/>
      </c>
      <c r="K91" s="50">
        <f>IF($B91="","",IF($J91="","",AsOn-$J91))</f>
        <v/>
      </c>
      <c r="L91" s="46">
        <f>IF($B91="","",IF($K91&lt;=0,"Not Due",IF($K91&lt;=AgeB1,"0-"&amp;AgeB1,IF($K91&lt;=AgeB2,(AgeB1+1)&amp;"-"&amp;AgeB2,IF($K91&lt;=AgeB3,(AgeB2+1)&amp;"-"&amp;AgeB3,IF($K91&lt;=AgeB4,(AgeB3+1)&amp;"-"&amp;AgeB4,"&gt;"&amp;AgeB4))))))</f>
        <v/>
      </c>
      <c r="M91" s="46">
        <f>IF($B91="","",IF(AND(AgeBasis="Due Date",$K91&gt;0),"OVERDUE","Within terms"))</f>
        <v/>
      </c>
    </row>
    <row r="92" ht="15" customHeight="1" s="30">
      <c r="A92" s="45" t="n">
        <v>86</v>
      </c>
      <c r="B92" s="36" t="n"/>
      <c r="C92" s="46">
        <f>IF($B92="","",IFERROR(VLOOKUP($B92,PartyTbl,2,FALSE()),""))</f>
        <v/>
      </c>
      <c r="D92" s="36" t="n"/>
      <c r="E92" s="39" t="n"/>
      <c r="F92" s="39" t="n"/>
      <c r="G92" s="47" t="n"/>
      <c r="H92" s="47" t="n"/>
      <c r="I92" s="48">
        <f>IF($B92="","",N($G92)-N($H92))</f>
        <v/>
      </c>
      <c r="J92" s="49">
        <f>IF($B92="","",IF(AgeBasis="Invoice Date",$E92,IF($F92="",$E92,$F92)))</f>
        <v/>
      </c>
      <c r="K92" s="50">
        <f>IF($B92="","",IF($J92="","",AsOn-$J92))</f>
        <v/>
      </c>
      <c r="L92" s="46">
        <f>IF($B92="","",IF($K92&lt;=0,"Not Due",IF($K92&lt;=AgeB1,"0-"&amp;AgeB1,IF($K92&lt;=AgeB2,(AgeB1+1)&amp;"-"&amp;AgeB2,IF($K92&lt;=AgeB3,(AgeB2+1)&amp;"-"&amp;AgeB3,IF($K92&lt;=AgeB4,(AgeB3+1)&amp;"-"&amp;AgeB4,"&gt;"&amp;AgeB4))))))</f>
        <v/>
      </c>
      <c r="M92" s="46">
        <f>IF($B92="","",IF(AND(AgeBasis="Due Date",$K92&gt;0),"OVERDUE","Within terms"))</f>
        <v/>
      </c>
    </row>
    <row r="93" ht="15" customHeight="1" s="30">
      <c r="A93" s="45" t="n">
        <v>87</v>
      </c>
      <c r="B93" s="36" t="n"/>
      <c r="C93" s="46">
        <f>IF($B93="","",IFERROR(VLOOKUP($B93,PartyTbl,2,FALSE()),""))</f>
        <v/>
      </c>
      <c r="D93" s="36" t="n"/>
      <c r="E93" s="39" t="n"/>
      <c r="F93" s="39" t="n"/>
      <c r="G93" s="47" t="n"/>
      <c r="H93" s="47" t="n"/>
      <c r="I93" s="48">
        <f>IF($B93="","",N($G93)-N($H93))</f>
        <v/>
      </c>
      <c r="J93" s="49">
        <f>IF($B93="","",IF(AgeBasis="Invoice Date",$E93,IF($F93="",$E93,$F93)))</f>
        <v/>
      </c>
      <c r="K93" s="50">
        <f>IF($B93="","",IF($J93="","",AsOn-$J93))</f>
        <v/>
      </c>
      <c r="L93" s="46">
        <f>IF($B93="","",IF($K93&lt;=0,"Not Due",IF($K93&lt;=AgeB1,"0-"&amp;AgeB1,IF($K93&lt;=AgeB2,(AgeB1+1)&amp;"-"&amp;AgeB2,IF($K93&lt;=AgeB3,(AgeB2+1)&amp;"-"&amp;AgeB3,IF($K93&lt;=AgeB4,(AgeB3+1)&amp;"-"&amp;AgeB4,"&gt;"&amp;AgeB4))))))</f>
        <v/>
      </c>
      <c r="M93" s="46">
        <f>IF($B93="","",IF(AND(AgeBasis="Due Date",$K93&gt;0),"OVERDUE","Within terms"))</f>
        <v/>
      </c>
    </row>
    <row r="94" ht="15" customHeight="1" s="30">
      <c r="A94" s="45" t="n">
        <v>88</v>
      </c>
      <c r="B94" s="36" t="n"/>
      <c r="C94" s="46">
        <f>IF($B94="","",IFERROR(VLOOKUP($B94,PartyTbl,2,FALSE()),""))</f>
        <v/>
      </c>
      <c r="D94" s="36" t="n"/>
      <c r="E94" s="39" t="n"/>
      <c r="F94" s="39" t="n"/>
      <c r="G94" s="47" t="n"/>
      <c r="H94" s="47" t="n"/>
      <c r="I94" s="48">
        <f>IF($B94="","",N($G94)-N($H94))</f>
        <v/>
      </c>
      <c r="J94" s="49">
        <f>IF($B94="","",IF(AgeBasis="Invoice Date",$E94,IF($F94="",$E94,$F94)))</f>
        <v/>
      </c>
      <c r="K94" s="50">
        <f>IF($B94="","",IF($J94="","",AsOn-$J94))</f>
        <v/>
      </c>
      <c r="L94" s="46">
        <f>IF($B94="","",IF($K94&lt;=0,"Not Due",IF($K94&lt;=AgeB1,"0-"&amp;AgeB1,IF($K94&lt;=AgeB2,(AgeB1+1)&amp;"-"&amp;AgeB2,IF($K94&lt;=AgeB3,(AgeB2+1)&amp;"-"&amp;AgeB3,IF($K94&lt;=AgeB4,(AgeB3+1)&amp;"-"&amp;AgeB4,"&gt;"&amp;AgeB4))))))</f>
        <v/>
      </c>
      <c r="M94" s="46">
        <f>IF($B94="","",IF(AND(AgeBasis="Due Date",$K94&gt;0),"OVERDUE","Within terms"))</f>
        <v/>
      </c>
    </row>
    <row r="95" ht="15" customHeight="1" s="30">
      <c r="A95" s="45" t="n">
        <v>89</v>
      </c>
      <c r="B95" s="36" t="n"/>
      <c r="C95" s="46">
        <f>IF($B95="","",IFERROR(VLOOKUP($B95,PartyTbl,2,FALSE()),""))</f>
        <v/>
      </c>
      <c r="D95" s="36" t="n"/>
      <c r="E95" s="39" t="n"/>
      <c r="F95" s="39" t="n"/>
      <c r="G95" s="47" t="n"/>
      <c r="H95" s="47" t="n"/>
      <c r="I95" s="48">
        <f>IF($B95="","",N($G95)-N($H95))</f>
        <v/>
      </c>
      <c r="J95" s="49">
        <f>IF($B95="","",IF(AgeBasis="Invoice Date",$E95,IF($F95="",$E95,$F95)))</f>
        <v/>
      </c>
      <c r="K95" s="50">
        <f>IF($B95="","",IF($J95="","",AsOn-$J95))</f>
        <v/>
      </c>
      <c r="L95" s="46">
        <f>IF($B95="","",IF($K95&lt;=0,"Not Due",IF($K95&lt;=AgeB1,"0-"&amp;AgeB1,IF($K95&lt;=AgeB2,(AgeB1+1)&amp;"-"&amp;AgeB2,IF($K95&lt;=AgeB3,(AgeB2+1)&amp;"-"&amp;AgeB3,IF($K95&lt;=AgeB4,(AgeB3+1)&amp;"-"&amp;AgeB4,"&gt;"&amp;AgeB4))))))</f>
        <v/>
      </c>
      <c r="M95" s="46">
        <f>IF($B95="","",IF(AND(AgeBasis="Due Date",$K95&gt;0),"OVERDUE","Within terms"))</f>
        <v/>
      </c>
    </row>
    <row r="96" ht="15" customHeight="1" s="30">
      <c r="A96" s="45" t="n">
        <v>90</v>
      </c>
      <c r="B96" s="36" t="n"/>
      <c r="C96" s="46">
        <f>IF($B96="","",IFERROR(VLOOKUP($B96,PartyTbl,2,FALSE()),""))</f>
        <v/>
      </c>
      <c r="D96" s="36" t="n"/>
      <c r="E96" s="39" t="n"/>
      <c r="F96" s="39" t="n"/>
      <c r="G96" s="47" t="n"/>
      <c r="H96" s="47" t="n"/>
      <c r="I96" s="48">
        <f>IF($B96="","",N($G96)-N($H96))</f>
        <v/>
      </c>
      <c r="J96" s="49">
        <f>IF($B96="","",IF(AgeBasis="Invoice Date",$E96,IF($F96="",$E96,$F96)))</f>
        <v/>
      </c>
      <c r="K96" s="50">
        <f>IF($B96="","",IF($J96="","",AsOn-$J96))</f>
        <v/>
      </c>
      <c r="L96" s="46">
        <f>IF($B96="","",IF($K96&lt;=0,"Not Due",IF($K96&lt;=AgeB1,"0-"&amp;AgeB1,IF($K96&lt;=AgeB2,(AgeB1+1)&amp;"-"&amp;AgeB2,IF($K96&lt;=AgeB3,(AgeB2+1)&amp;"-"&amp;AgeB3,IF($K96&lt;=AgeB4,(AgeB3+1)&amp;"-"&amp;AgeB4,"&gt;"&amp;AgeB4))))))</f>
        <v/>
      </c>
      <c r="M96" s="46">
        <f>IF($B96="","",IF(AND(AgeBasis="Due Date",$K96&gt;0),"OVERDUE","Within terms"))</f>
        <v/>
      </c>
    </row>
    <row r="97" ht="15" customHeight="1" s="30">
      <c r="A97" s="45" t="n">
        <v>91</v>
      </c>
      <c r="B97" s="36" t="n"/>
      <c r="C97" s="46">
        <f>IF($B97="","",IFERROR(VLOOKUP($B97,PartyTbl,2,FALSE()),""))</f>
        <v/>
      </c>
      <c r="D97" s="36" t="n"/>
      <c r="E97" s="39" t="n"/>
      <c r="F97" s="39" t="n"/>
      <c r="G97" s="47" t="n"/>
      <c r="H97" s="47" t="n"/>
      <c r="I97" s="48">
        <f>IF($B97="","",N($G97)-N($H97))</f>
        <v/>
      </c>
      <c r="J97" s="49">
        <f>IF($B97="","",IF(AgeBasis="Invoice Date",$E97,IF($F97="",$E97,$F97)))</f>
        <v/>
      </c>
      <c r="K97" s="50">
        <f>IF($B97="","",IF($J97="","",AsOn-$J97))</f>
        <v/>
      </c>
      <c r="L97" s="46">
        <f>IF($B97="","",IF($K97&lt;=0,"Not Due",IF($K97&lt;=AgeB1,"0-"&amp;AgeB1,IF($K97&lt;=AgeB2,(AgeB1+1)&amp;"-"&amp;AgeB2,IF($K97&lt;=AgeB3,(AgeB2+1)&amp;"-"&amp;AgeB3,IF($K97&lt;=AgeB4,(AgeB3+1)&amp;"-"&amp;AgeB4,"&gt;"&amp;AgeB4))))))</f>
        <v/>
      </c>
      <c r="M97" s="46">
        <f>IF($B97="","",IF(AND(AgeBasis="Due Date",$K97&gt;0),"OVERDUE","Within terms"))</f>
        <v/>
      </c>
    </row>
    <row r="98" ht="15" customHeight="1" s="30">
      <c r="A98" s="45" t="n">
        <v>92</v>
      </c>
      <c r="B98" s="36" t="n"/>
      <c r="C98" s="46">
        <f>IF($B98="","",IFERROR(VLOOKUP($B98,PartyTbl,2,FALSE()),""))</f>
        <v/>
      </c>
      <c r="D98" s="36" t="n"/>
      <c r="E98" s="39" t="n"/>
      <c r="F98" s="39" t="n"/>
      <c r="G98" s="47" t="n"/>
      <c r="H98" s="47" t="n"/>
      <c r="I98" s="48">
        <f>IF($B98="","",N($G98)-N($H98))</f>
        <v/>
      </c>
      <c r="J98" s="49">
        <f>IF($B98="","",IF(AgeBasis="Invoice Date",$E98,IF($F98="",$E98,$F98)))</f>
        <v/>
      </c>
      <c r="K98" s="50">
        <f>IF($B98="","",IF($J98="","",AsOn-$J98))</f>
        <v/>
      </c>
      <c r="L98" s="46">
        <f>IF($B98="","",IF($K98&lt;=0,"Not Due",IF($K98&lt;=AgeB1,"0-"&amp;AgeB1,IF($K98&lt;=AgeB2,(AgeB1+1)&amp;"-"&amp;AgeB2,IF($K98&lt;=AgeB3,(AgeB2+1)&amp;"-"&amp;AgeB3,IF($K98&lt;=AgeB4,(AgeB3+1)&amp;"-"&amp;AgeB4,"&gt;"&amp;AgeB4))))))</f>
        <v/>
      </c>
      <c r="M98" s="46">
        <f>IF($B98="","",IF(AND(AgeBasis="Due Date",$K98&gt;0),"OVERDUE","Within terms"))</f>
        <v/>
      </c>
    </row>
    <row r="99" ht="15" customHeight="1" s="30">
      <c r="A99" s="45" t="n">
        <v>93</v>
      </c>
      <c r="B99" s="36" t="n"/>
      <c r="C99" s="46">
        <f>IF($B99="","",IFERROR(VLOOKUP($B99,PartyTbl,2,FALSE()),""))</f>
        <v/>
      </c>
      <c r="D99" s="36" t="n"/>
      <c r="E99" s="39" t="n"/>
      <c r="F99" s="39" t="n"/>
      <c r="G99" s="47" t="n"/>
      <c r="H99" s="47" t="n"/>
      <c r="I99" s="48">
        <f>IF($B99="","",N($G99)-N($H99))</f>
        <v/>
      </c>
      <c r="J99" s="49">
        <f>IF($B99="","",IF(AgeBasis="Invoice Date",$E99,IF($F99="",$E99,$F99)))</f>
        <v/>
      </c>
      <c r="K99" s="50">
        <f>IF($B99="","",IF($J99="","",AsOn-$J99))</f>
        <v/>
      </c>
      <c r="L99" s="46">
        <f>IF($B99="","",IF($K99&lt;=0,"Not Due",IF($K99&lt;=AgeB1,"0-"&amp;AgeB1,IF($K99&lt;=AgeB2,(AgeB1+1)&amp;"-"&amp;AgeB2,IF($K99&lt;=AgeB3,(AgeB2+1)&amp;"-"&amp;AgeB3,IF($K99&lt;=AgeB4,(AgeB3+1)&amp;"-"&amp;AgeB4,"&gt;"&amp;AgeB4))))))</f>
        <v/>
      </c>
      <c r="M99" s="46">
        <f>IF($B99="","",IF(AND(AgeBasis="Due Date",$K99&gt;0),"OVERDUE","Within terms"))</f>
        <v/>
      </c>
    </row>
    <row r="100" ht="15" customHeight="1" s="30">
      <c r="A100" s="45" t="n">
        <v>94</v>
      </c>
      <c r="B100" s="36" t="n"/>
      <c r="C100" s="46">
        <f>IF($B100="","",IFERROR(VLOOKUP($B100,PartyTbl,2,FALSE()),""))</f>
        <v/>
      </c>
      <c r="D100" s="36" t="n"/>
      <c r="E100" s="39" t="n"/>
      <c r="F100" s="39" t="n"/>
      <c r="G100" s="47" t="n"/>
      <c r="H100" s="47" t="n"/>
      <c r="I100" s="48">
        <f>IF($B100="","",N($G100)-N($H100))</f>
        <v/>
      </c>
      <c r="J100" s="49">
        <f>IF($B100="","",IF(AgeBasis="Invoice Date",$E100,IF($F100="",$E100,$F100)))</f>
        <v/>
      </c>
      <c r="K100" s="50">
        <f>IF($B100="","",IF($J100="","",AsOn-$J100))</f>
        <v/>
      </c>
      <c r="L100" s="46">
        <f>IF($B100="","",IF($K100&lt;=0,"Not Due",IF($K100&lt;=AgeB1,"0-"&amp;AgeB1,IF($K100&lt;=AgeB2,(AgeB1+1)&amp;"-"&amp;AgeB2,IF($K100&lt;=AgeB3,(AgeB2+1)&amp;"-"&amp;AgeB3,IF($K100&lt;=AgeB4,(AgeB3+1)&amp;"-"&amp;AgeB4,"&gt;"&amp;AgeB4))))))</f>
        <v/>
      </c>
      <c r="M100" s="46">
        <f>IF($B100="","",IF(AND(AgeBasis="Due Date",$K100&gt;0),"OVERDUE","Within terms"))</f>
        <v/>
      </c>
    </row>
    <row r="101" ht="15" customHeight="1" s="30">
      <c r="A101" s="45" t="n">
        <v>95</v>
      </c>
      <c r="B101" s="36" t="n"/>
      <c r="C101" s="46">
        <f>IF($B101="","",IFERROR(VLOOKUP($B101,PartyTbl,2,FALSE()),""))</f>
        <v/>
      </c>
      <c r="D101" s="36" t="n"/>
      <c r="E101" s="39" t="n"/>
      <c r="F101" s="39" t="n"/>
      <c r="G101" s="47" t="n"/>
      <c r="H101" s="47" t="n"/>
      <c r="I101" s="48">
        <f>IF($B101="","",N($G101)-N($H101))</f>
        <v/>
      </c>
      <c r="J101" s="49">
        <f>IF($B101="","",IF(AgeBasis="Invoice Date",$E101,IF($F101="",$E101,$F101)))</f>
        <v/>
      </c>
      <c r="K101" s="50">
        <f>IF($B101="","",IF($J101="","",AsOn-$J101))</f>
        <v/>
      </c>
      <c r="L101" s="46">
        <f>IF($B101="","",IF($K101&lt;=0,"Not Due",IF($K101&lt;=AgeB1,"0-"&amp;AgeB1,IF($K101&lt;=AgeB2,(AgeB1+1)&amp;"-"&amp;AgeB2,IF($K101&lt;=AgeB3,(AgeB2+1)&amp;"-"&amp;AgeB3,IF($K101&lt;=AgeB4,(AgeB3+1)&amp;"-"&amp;AgeB4,"&gt;"&amp;AgeB4))))))</f>
        <v/>
      </c>
      <c r="M101" s="46">
        <f>IF($B101="","",IF(AND(AgeBasis="Due Date",$K101&gt;0),"OVERDUE","Within terms"))</f>
        <v/>
      </c>
    </row>
    <row r="102" ht="15" customHeight="1" s="30">
      <c r="A102" s="45" t="n">
        <v>96</v>
      </c>
      <c r="B102" s="36" t="n"/>
      <c r="C102" s="46">
        <f>IF($B102="","",IFERROR(VLOOKUP($B102,PartyTbl,2,FALSE()),""))</f>
        <v/>
      </c>
      <c r="D102" s="36" t="n"/>
      <c r="E102" s="39" t="n"/>
      <c r="F102" s="39" t="n"/>
      <c r="G102" s="47" t="n"/>
      <c r="H102" s="47" t="n"/>
      <c r="I102" s="48">
        <f>IF($B102="","",N($G102)-N($H102))</f>
        <v/>
      </c>
      <c r="J102" s="49">
        <f>IF($B102="","",IF(AgeBasis="Invoice Date",$E102,IF($F102="",$E102,$F102)))</f>
        <v/>
      </c>
      <c r="K102" s="50">
        <f>IF($B102="","",IF($J102="","",AsOn-$J102))</f>
        <v/>
      </c>
      <c r="L102" s="46">
        <f>IF($B102="","",IF($K102&lt;=0,"Not Due",IF($K102&lt;=AgeB1,"0-"&amp;AgeB1,IF($K102&lt;=AgeB2,(AgeB1+1)&amp;"-"&amp;AgeB2,IF($K102&lt;=AgeB3,(AgeB2+1)&amp;"-"&amp;AgeB3,IF($K102&lt;=AgeB4,(AgeB3+1)&amp;"-"&amp;AgeB4,"&gt;"&amp;AgeB4))))))</f>
        <v/>
      </c>
      <c r="M102" s="46">
        <f>IF($B102="","",IF(AND(AgeBasis="Due Date",$K102&gt;0),"OVERDUE","Within terms"))</f>
        <v/>
      </c>
    </row>
    <row r="103" ht="15" customHeight="1" s="30">
      <c r="A103" s="45" t="n">
        <v>97</v>
      </c>
      <c r="B103" s="36" t="n"/>
      <c r="C103" s="46">
        <f>IF($B103="","",IFERROR(VLOOKUP($B103,PartyTbl,2,FALSE()),""))</f>
        <v/>
      </c>
      <c r="D103" s="36" t="n"/>
      <c r="E103" s="39" t="n"/>
      <c r="F103" s="39" t="n"/>
      <c r="G103" s="47" t="n"/>
      <c r="H103" s="47" t="n"/>
      <c r="I103" s="48">
        <f>IF($B103="","",N($G103)-N($H103))</f>
        <v/>
      </c>
      <c r="J103" s="49">
        <f>IF($B103="","",IF(AgeBasis="Invoice Date",$E103,IF($F103="",$E103,$F103)))</f>
        <v/>
      </c>
      <c r="K103" s="50">
        <f>IF($B103="","",IF($J103="","",AsOn-$J103))</f>
        <v/>
      </c>
      <c r="L103" s="46">
        <f>IF($B103="","",IF($K103&lt;=0,"Not Due",IF($K103&lt;=AgeB1,"0-"&amp;AgeB1,IF($K103&lt;=AgeB2,(AgeB1+1)&amp;"-"&amp;AgeB2,IF($K103&lt;=AgeB3,(AgeB2+1)&amp;"-"&amp;AgeB3,IF($K103&lt;=AgeB4,(AgeB3+1)&amp;"-"&amp;AgeB4,"&gt;"&amp;AgeB4))))))</f>
        <v/>
      </c>
      <c r="M103" s="46">
        <f>IF($B103="","",IF(AND(AgeBasis="Due Date",$K103&gt;0),"OVERDUE","Within terms"))</f>
        <v/>
      </c>
    </row>
    <row r="104" ht="15" customHeight="1" s="30">
      <c r="A104" s="45" t="n">
        <v>98</v>
      </c>
      <c r="B104" s="36" t="n"/>
      <c r="C104" s="46">
        <f>IF($B104="","",IFERROR(VLOOKUP($B104,PartyTbl,2,FALSE()),""))</f>
        <v/>
      </c>
      <c r="D104" s="36" t="n"/>
      <c r="E104" s="39" t="n"/>
      <c r="F104" s="39" t="n"/>
      <c r="G104" s="47" t="n"/>
      <c r="H104" s="47" t="n"/>
      <c r="I104" s="48">
        <f>IF($B104="","",N($G104)-N($H104))</f>
        <v/>
      </c>
      <c r="J104" s="49">
        <f>IF($B104="","",IF(AgeBasis="Invoice Date",$E104,IF($F104="",$E104,$F104)))</f>
        <v/>
      </c>
      <c r="K104" s="50">
        <f>IF($B104="","",IF($J104="","",AsOn-$J104))</f>
        <v/>
      </c>
      <c r="L104" s="46">
        <f>IF($B104="","",IF($K104&lt;=0,"Not Due",IF($K104&lt;=AgeB1,"0-"&amp;AgeB1,IF($K104&lt;=AgeB2,(AgeB1+1)&amp;"-"&amp;AgeB2,IF($K104&lt;=AgeB3,(AgeB2+1)&amp;"-"&amp;AgeB3,IF($K104&lt;=AgeB4,(AgeB3+1)&amp;"-"&amp;AgeB4,"&gt;"&amp;AgeB4))))))</f>
        <v/>
      </c>
      <c r="M104" s="46">
        <f>IF($B104="","",IF(AND(AgeBasis="Due Date",$K104&gt;0),"OVERDUE","Within terms"))</f>
        <v/>
      </c>
    </row>
    <row r="105" ht="15" customHeight="1" s="30">
      <c r="A105" s="45" t="n">
        <v>99</v>
      </c>
      <c r="B105" s="36" t="n"/>
      <c r="C105" s="46">
        <f>IF($B105="","",IFERROR(VLOOKUP($B105,PartyTbl,2,FALSE()),""))</f>
        <v/>
      </c>
      <c r="D105" s="36" t="n"/>
      <c r="E105" s="39" t="n"/>
      <c r="F105" s="39" t="n"/>
      <c r="G105" s="47" t="n"/>
      <c r="H105" s="47" t="n"/>
      <c r="I105" s="48">
        <f>IF($B105="","",N($G105)-N($H105))</f>
        <v/>
      </c>
      <c r="J105" s="49">
        <f>IF($B105="","",IF(AgeBasis="Invoice Date",$E105,IF($F105="",$E105,$F105)))</f>
        <v/>
      </c>
      <c r="K105" s="50">
        <f>IF($B105="","",IF($J105="","",AsOn-$J105))</f>
        <v/>
      </c>
      <c r="L105" s="46">
        <f>IF($B105="","",IF($K105&lt;=0,"Not Due",IF($K105&lt;=AgeB1,"0-"&amp;AgeB1,IF($K105&lt;=AgeB2,(AgeB1+1)&amp;"-"&amp;AgeB2,IF($K105&lt;=AgeB3,(AgeB2+1)&amp;"-"&amp;AgeB3,IF($K105&lt;=AgeB4,(AgeB3+1)&amp;"-"&amp;AgeB4,"&gt;"&amp;AgeB4))))))</f>
        <v/>
      </c>
      <c r="M105" s="46">
        <f>IF($B105="","",IF(AND(AgeBasis="Due Date",$K105&gt;0),"OVERDUE","Within terms"))</f>
        <v/>
      </c>
    </row>
    <row r="106" ht="15" customHeight="1" s="30">
      <c r="A106" s="45" t="n">
        <v>100</v>
      </c>
      <c r="B106" s="36" t="n"/>
      <c r="C106" s="46">
        <f>IF($B106="","",IFERROR(VLOOKUP($B106,PartyTbl,2,FALSE()),""))</f>
        <v/>
      </c>
      <c r="D106" s="36" t="n"/>
      <c r="E106" s="39" t="n"/>
      <c r="F106" s="39" t="n"/>
      <c r="G106" s="47" t="n"/>
      <c r="H106" s="47" t="n"/>
      <c r="I106" s="48">
        <f>IF($B106="","",N($G106)-N($H106))</f>
        <v/>
      </c>
      <c r="J106" s="49">
        <f>IF($B106="","",IF(AgeBasis="Invoice Date",$E106,IF($F106="",$E106,$F106)))</f>
        <v/>
      </c>
      <c r="K106" s="50">
        <f>IF($B106="","",IF($J106="","",AsOn-$J106))</f>
        <v/>
      </c>
      <c r="L106" s="46">
        <f>IF($B106="","",IF($K106&lt;=0,"Not Due",IF($K106&lt;=AgeB1,"0-"&amp;AgeB1,IF($K106&lt;=AgeB2,(AgeB1+1)&amp;"-"&amp;AgeB2,IF($K106&lt;=AgeB3,(AgeB2+1)&amp;"-"&amp;AgeB3,IF($K106&lt;=AgeB4,(AgeB3+1)&amp;"-"&amp;AgeB4,"&gt;"&amp;AgeB4))))))</f>
        <v/>
      </c>
      <c r="M106" s="46">
        <f>IF($B106="","",IF(AND(AgeBasis="Due Date",$K106&gt;0),"OVERDUE","Within terms"))</f>
        <v/>
      </c>
    </row>
    <row r="107" ht="15" customHeight="1" s="30">
      <c r="A107" s="45" t="n">
        <v>101</v>
      </c>
      <c r="B107" s="36" t="n"/>
      <c r="C107" s="46">
        <f>IF($B107="","",IFERROR(VLOOKUP($B107,PartyTbl,2,FALSE()),""))</f>
        <v/>
      </c>
      <c r="D107" s="36" t="n"/>
      <c r="E107" s="39" t="n"/>
      <c r="F107" s="39" t="n"/>
      <c r="G107" s="47" t="n"/>
      <c r="H107" s="47" t="n"/>
      <c r="I107" s="48">
        <f>IF($B107="","",N($G107)-N($H107))</f>
        <v/>
      </c>
      <c r="J107" s="49">
        <f>IF($B107="","",IF(AgeBasis="Invoice Date",$E107,IF($F107="",$E107,$F107)))</f>
        <v/>
      </c>
      <c r="K107" s="50">
        <f>IF($B107="","",IF($J107="","",AsOn-$J107))</f>
        <v/>
      </c>
      <c r="L107" s="46">
        <f>IF($B107="","",IF($K107&lt;=0,"Not Due",IF($K107&lt;=AgeB1,"0-"&amp;AgeB1,IF($K107&lt;=AgeB2,(AgeB1+1)&amp;"-"&amp;AgeB2,IF($K107&lt;=AgeB3,(AgeB2+1)&amp;"-"&amp;AgeB3,IF($K107&lt;=AgeB4,(AgeB3+1)&amp;"-"&amp;AgeB4,"&gt;"&amp;AgeB4))))))</f>
        <v/>
      </c>
      <c r="M107" s="46">
        <f>IF($B107="","",IF(AND(AgeBasis="Due Date",$K107&gt;0),"OVERDUE","Within terms"))</f>
        <v/>
      </c>
    </row>
    <row r="108" ht="15" customHeight="1" s="30">
      <c r="A108" s="45" t="n">
        <v>102</v>
      </c>
      <c r="B108" s="36" t="n"/>
      <c r="C108" s="46">
        <f>IF($B108="","",IFERROR(VLOOKUP($B108,PartyTbl,2,FALSE()),""))</f>
        <v/>
      </c>
      <c r="D108" s="36" t="n"/>
      <c r="E108" s="39" t="n"/>
      <c r="F108" s="39" t="n"/>
      <c r="G108" s="47" t="n"/>
      <c r="H108" s="47" t="n"/>
      <c r="I108" s="48">
        <f>IF($B108="","",N($G108)-N($H108))</f>
        <v/>
      </c>
      <c r="J108" s="49">
        <f>IF($B108="","",IF(AgeBasis="Invoice Date",$E108,IF($F108="",$E108,$F108)))</f>
        <v/>
      </c>
      <c r="K108" s="50">
        <f>IF($B108="","",IF($J108="","",AsOn-$J108))</f>
        <v/>
      </c>
      <c r="L108" s="46">
        <f>IF($B108="","",IF($K108&lt;=0,"Not Due",IF($K108&lt;=AgeB1,"0-"&amp;AgeB1,IF($K108&lt;=AgeB2,(AgeB1+1)&amp;"-"&amp;AgeB2,IF($K108&lt;=AgeB3,(AgeB2+1)&amp;"-"&amp;AgeB3,IF($K108&lt;=AgeB4,(AgeB3+1)&amp;"-"&amp;AgeB4,"&gt;"&amp;AgeB4))))))</f>
        <v/>
      </c>
      <c r="M108" s="46">
        <f>IF($B108="","",IF(AND(AgeBasis="Due Date",$K108&gt;0),"OVERDUE","Within terms"))</f>
        <v/>
      </c>
    </row>
    <row r="109" ht="15" customHeight="1" s="30">
      <c r="A109" s="45" t="n">
        <v>103</v>
      </c>
      <c r="B109" s="36" t="n"/>
      <c r="C109" s="46">
        <f>IF($B109="","",IFERROR(VLOOKUP($B109,PartyTbl,2,FALSE()),""))</f>
        <v/>
      </c>
      <c r="D109" s="36" t="n"/>
      <c r="E109" s="39" t="n"/>
      <c r="F109" s="39" t="n"/>
      <c r="G109" s="47" t="n"/>
      <c r="H109" s="47" t="n"/>
      <c r="I109" s="48">
        <f>IF($B109="","",N($G109)-N($H109))</f>
        <v/>
      </c>
      <c r="J109" s="49">
        <f>IF($B109="","",IF(AgeBasis="Invoice Date",$E109,IF($F109="",$E109,$F109)))</f>
        <v/>
      </c>
      <c r="K109" s="50">
        <f>IF($B109="","",IF($J109="","",AsOn-$J109))</f>
        <v/>
      </c>
      <c r="L109" s="46">
        <f>IF($B109="","",IF($K109&lt;=0,"Not Due",IF($K109&lt;=AgeB1,"0-"&amp;AgeB1,IF($K109&lt;=AgeB2,(AgeB1+1)&amp;"-"&amp;AgeB2,IF($K109&lt;=AgeB3,(AgeB2+1)&amp;"-"&amp;AgeB3,IF($K109&lt;=AgeB4,(AgeB3+1)&amp;"-"&amp;AgeB4,"&gt;"&amp;AgeB4))))))</f>
        <v/>
      </c>
      <c r="M109" s="46">
        <f>IF($B109="","",IF(AND(AgeBasis="Due Date",$K109&gt;0),"OVERDUE","Within terms"))</f>
        <v/>
      </c>
    </row>
    <row r="110" ht="15" customHeight="1" s="30">
      <c r="A110" s="45" t="n">
        <v>104</v>
      </c>
      <c r="B110" s="36" t="n"/>
      <c r="C110" s="46">
        <f>IF($B110="","",IFERROR(VLOOKUP($B110,PartyTbl,2,FALSE()),""))</f>
        <v/>
      </c>
      <c r="D110" s="36" t="n"/>
      <c r="E110" s="39" t="n"/>
      <c r="F110" s="39" t="n"/>
      <c r="G110" s="47" t="n"/>
      <c r="H110" s="47" t="n"/>
      <c r="I110" s="48">
        <f>IF($B110="","",N($G110)-N($H110))</f>
        <v/>
      </c>
      <c r="J110" s="49">
        <f>IF($B110="","",IF(AgeBasis="Invoice Date",$E110,IF($F110="",$E110,$F110)))</f>
        <v/>
      </c>
      <c r="K110" s="50">
        <f>IF($B110="","",IF($J110="","",AsOn-$J110))</f>
        <v/>
      </c>
      <c r="L110" s="46">
        <f>IF($B110="","",IF($K110&lt;=0,"Not Due",IF($K110&lt;=AgeB1,"0-"&amp;AgeB1,IF($K110&lt;=AgeB2,(AgeB1+1)&amp;"-"&amp;AgeB2,IF($K110&lt;=AgeB3,(AgeB2+1)&amp;"-"&amp;AgeB3,IF($K110&lt;=AgeB4,(AgeB3+1)&amp;"-"&amp;AgeB4,"&gt;"&amp;AgeB4))))))</f>
        <v/>
      </c>
      <c r="M110" s="46">
        <f>IF($B110="","",IF(AND(AgeBasis="Due Date",$K110&gt;0),"OVERDUE","Within terms"))</f>
        <v/>
      </c>
    </row>
    <row r="111" ht="15" customHeight="1" s="30">
      <c r="A111" s="45" t="n">
        <v>105</v>
      </c>
      <c r="B111" s="36" t="n"/>
      <c r="C111" s="46">
        <f>IF($B111="","",IFERROR(VLOOKUP($B111,PartyTbl,2,FALSE()),""))</f>
        <v/>
      </c>
      <c r="D111" s="36" t="n"/>
      <c r="E111" s="39" t="n"/>
      <c r="F111" s="39" t="n"/>
      <c r="G111" s="47" t="n"/>
      <c r="H111" s="47" t="n"/>
      <c r="I111" s="48">
        <f>IF($B111="","",N($G111)-N($H111))</f>
        <v/>
      </c>
      <c r="J111" s="49">
        <f>IF($B111="","",IF(AgeBasis="Invoice Date",$E111,IF($F111="",$E111,$F111)))</f>
        <v/>
      </c>
      <c r="K111" s="50">
        <f>IF($B111="","",IF($J111="","",AsOn-$J111))</f>
        <v/>
      </c>
      <c r="L111" s="46">
        <f>IF($B111="","",IF($K111&lt;=0,"Not Due",IF($K111&lt;=AgeB1,"0-"&amp;AgeB1,IF($K111&lt;=AgeB2,(AgeB1+1)&amp;"-"&amp;AgeB2,IF($K111&lt;=AgeB3,(AgeB2+1)&amp;"-"&amp;AgeB3,IF($K111&lt;=AgeB4,(AgeB3+1)&amp;"-"&amp;AgeB4,"&gt;"&amp;AgeB4))))))</f>
        <v/>
      </c>
      <c r="M111" s="46">
        <f>IF($B111="","",IF(AND(AgeBasis="Due Date",$K111&gt;0),"OVERDUE","Within terms"))</f>
        <v/>
      </c>
    </row>
    <row r="112" ht="15" customHeight="1" s="30">
      <c r="A112" s="45" t="n">
        <v>106</v>
      </c>
      <c r="B112" s="36" t="n"/>
      <c r="C112" s="46">
        <f>IF($B112="","",IFERROR(VLOOKUP($B112,PartyTbl,2,FALSE()),""))</f>
        <v/>
      </c>
      <c r="D112" s="36" t="n"/>
      <c r="E112" s="39" t="n"/>
      <c r="F112" s="39" t="n"/>
      <c r="G112" s="47" t="n"/>
      <c r="H112" s="47" t="n"/>
      <c r="I112" s="48">
        <f>IF($B112="","",N($G112)-N($H112))</f>
        <v/>
      </c>
      <c r="J112" s="49">
        <f>IF($B112="","",IF(AgeBasis="Invoice Date",$E112,IF($F112="",$E112,$F112)))</f>
        <v/>
      </c>
      <c r="K112" s="50">
        <f>IF($B112="","",IF($J112="","",AsOn-$J112))</f>
        <v/>
      </c>
      <c r="L112" s="46">
        <f>IF($B112="","",IF($K112&lt;=0,"Not Due",IF($K112&lt;=AgeB1,"0-"&amp;AgeB1,IF($K112&lt;=AgeB2,(AgeB1+1)&amp;"-"&amp;AgeB2,IF($K112&lt;=AgeB3,(AgeB2+1)&amp;"-"&amp;AgeB3,IF($K112&lt;=AgeB4,(AgeB3+1)&amp;"-"&amp;AgeB4,"&gt;"&amp;AgeB4))))))</f>
        <v/>
      </c>
      <c r="M112" s="46">
        <f>IF($B112="","",IF(AND(AgeBasis="Due Date",$K112&gt;0),"OVERDUE","Within terms"))</f>
        <v/>
      </c>
    </row>
    <row r="113" ht="15" customHeight="1" s="30">
      <c r="A113" s="45" t="n">
        <v>107</v>
      </c>
      <c r="B113" s="36" t="n"/>
      <c r="C113" s="46">
        <f>IF($B113="","",IFERROR(VLOOKUP($B113,PartyTbl,2,FALSE()),""))</f>
        <v/>
      </c>
      <c r="D113" s="36" t="n"/>
      <c r="E113" s="39" t="n"/>
      <c r="F113" s="39" t="n"/>
      <c r="G113" s="47" t="n"/>
      <c r="H113" s="47" t="n"/>
      <c r="I113" s="48">
        <f>IF($B113="","",N($G113)-N($H113))</f>
        <v/>
      </c>
      <c r="J113" s="49">
        <f>IF($B113="","",IF(AgeBasis="Invoice Date",$E113,IF($F113="",$E113,$F113)))</f>
        <v/>
      </c>
      <c r="K113" s="50">
        <f>IF($B113="","",IF($J113="","",AsOn-$J113))</f>
        <v/>
      </c>
      <c r="L113" s="46">
        <f>IF($B113="","",IF($K113&lt;=0,"Not Due",IF($K113&lt;=AgeB1,"0-"&amp;AgeB1,IF($K113&lt;=AgeB2,(AgeB1+1)&amp;"-"&amp;AgeB2,IF($K113&lt;=AgeB3,(AgeB2+1)&amp;"-"&amp;AgeB3,IF($K113&lt;=AgeB4,(AgeB3+1)&amp;"-"&amp;AgeB4,"&gt;"&amp;AgeB4))))))</f>
        <v/>
      </c>
      <c r="M113" s="46">
        <f>IF($B113="","",IF(AND(AgeBasis="Due Date",$K113&gt;0),"OVERDUE","Within terms"))</f>
        <v/>
      </c>
    </row>
    <row r="114" ht="15" customHeight="1" s="30">
      <c r="A114" s="45" t="n">
        <v>108</v>
      </c>
      <c r="B114" s="36" t="n"/>
      <c r="C114" s="46">
        <f>IF($B114="","",IFERROR(VLOOKUP($B114,PartyTbl,2,FALSE()),""))</f>
        <v/>
      </c>
      <c r="D114" s="36" t="n"/>
      <c r="E114" s="39" t="n"/>
      <c r="F114" s="39" t="n"/>
      <c r="G114" s="47" t="n"/>
      <c r="H114" s="47" t="n"/>
      <c r="I114" s="48">
        <f>IF($B114="","",N($G114)-N($H114))</f>
        <v/>
      </c>
      <c r="J114" s="49">
        <f>IF($B114="","",IF(AgeBasis="Invoice Date",$E114,IF($F114="",$E114,$F114)))</f>
        <v/>
      </c>
      <c r="K114" s="50">
        <f>IF($B114="","",IF($J114="","",AsOn-$J114))</f>
        <v/>
      </c>
      <c r="L114" s="46">
        <f>IF($B114="","",IF($K114&lt;=0,"Not Due",IF($K114&lt;=AgeB1,"0-"&amp;AgeB1,IF($K114&lt;=AgeB2,(AgeB1+1)&amp;"-"&amp;AgeB2,IF($K114&lt;=AgeB3,(AgeB2+1)&amp;"-"&amp;AgeB3,IF($K114&lt;=AgeB4,(AgeB3+1)&amp;"-"&amp;AgeB4,"&gt;"&amp;AgeB4))))))</f>
        <v/>
      </c>
      <c r="M114" s="46">
        <f>IF($B114="","",IF(AND(AgeBasis="Due Date",$K114&gt;0),"OVERDUE","Within terms"))</f>
        <v/>
      </c>
    </row>
    <row r="115" ht="15" customHeight="1" s="30">
      <c r="A115" s="45" t="n">
        <v>109</v>
      </c>
      <c r="B115" s="36" t="n"/>
      <c r="C115" s="46">
        <f>IF($B115="","",IFERROR(VLOOKUP($B115,PartyTbl,2,FALSE()),""))</f>
        <v/>
      </c>
      <c r="D115" s="36" t="n"/>
      <c r="E115" s="39" t="n"/>
      <c r="F115" s="39" t="n"/>
      <c r="G115" s="47" t="n"/>
      <c r="H115" s="47" t="n"/>
      <c r="I115" s="48">
        <f>IF($B115="","",N($G115)-N($H115))</f>
        <v/>
      </c>
      <c r="J115" s="49">
        <f>IF($B115="","",IF(AgeBasis="Invoice Date",$E115,IF($F115="",$E115,$F115)))</f>
        <v/>
      </c>
      <c r="K115" s="50">
        <f>IF($B115="","",IF($J115="","",AsOn-$J115))</f>
        <v/>
      </c>
      <c r="L115" s="46">
        <f>IF($B115="","",IF($K115&lt;=0,"Not Due",IF($K115&lt;=AgeB1,"0-"&amp;AgeB1,IF($K115&lt;=AgeB2,(AgeB1+1)&amp;"-"&amp;AgeB2,IF($K115&lt;=AgeB3,(AgeB2+1)&amp;"-"&amp;AgeB3,IF($K115&lt;=AgeB4,(AgeB3+1)&amp;"-"&amp;AgeB4,"&gt;"&amp;AgeB4))))))</f>
        <v/>
      </c>
      <c r="M115" s="46">
        <f>IF($B115="","",IF(AND(AgeBasis="Due Date",$K115&gt;0),"OVERDUE","Within terms"))</f>
        <v/>
      </c>
    </row>
    <row r="116" ht="15" customHeight="1" s="30">
      <c r="A116" s="45" t="n">
        <v>110</v>
      </c>
      <c r="B116" s="36" t="n"/>
      <c r="C116" s="46">
        <f>IF($B116="","",IFERROR(VLOOKUP($B116,PartyTbl,2,FALSE()),""))</f>
        <v/>
      </c>
      <c r="D116" s="36" t="n"/>
      <c r="E116" s="39" t="n"/>
      <c r="F116" s="39" t="n"/>
      <c r="G116" s="47" t="n"/>
      <c r="H116" s="47" t="n"/>
      <c r="I116" s="48">
        <f>IF($B116="","",N($G116)-N($H116))</f>
        <v/>
      </c>
      <c r="J116" s="49">
        <f>IF($B116="","",IF(AgeBasis="Invoice Date",$E116,IF($F116="",$E116,$F116)))</f>
        <v/>
      </c>
      <c r="K116" s="50">
        <f>IF($B116="","",IF($J116="","",AsOn-$J116))</f>
        <v/>
      </c>
      <c r="L116" s="46">
        <f>IF($B116="","",IF($K116&lt;=0,"Not Due",IF($K116&lt;=AgeB1,"0-"&amp;AgeB1,IF($K116&lt;=AgeB2,(AgeB1+1)&amp;"-"&amp;AgeB2,IF($K116&lt;=AgeB3,(AgeB2+1)&amp;"-"&amp;AgeB3,IF($K116&lt;=AgeB4,(AgeB3+1)&amp;"-"&amp;AgeB4,"&gt;"&amp;AgeB4))))))</f>
        <v/>
      </c>
      <c r="M116" s="46">
        <f>IF($B116="","",IF(AND(AgeBasis="Due Date",$K116&gt;0),"OVERDUE","Within terms"))</f>
        <v/>
      </c>
    </row>
    <row r="117" ht="15" customHeight="1" s="30">
      <c r="A117" s="45" t="n">
        <v>111</v>
      </c>
      <c r="B117" s="36" t="n"/>
      <c r="C117" s="46">
        <f>IF($B117="","",IFERROR(VLOOKUP($B117,PartyTbl,2,FALSE()),""))</f>
        <v/>
      </c>
      <c r="D117" s="36" t="n"/>
      <c r="E117" s="39" t="n"/>
      <c r="F117" s="39" t="n"/>
      <c r="G117" s="47" t="n"/>
      <c r="H117" s="47" t="n"/>
      <c r="I117" s="48">
        <f>IF($B117="","",N($G117)-N($H117))</f>
        <v/>
      </c>
      <c r="J117" s="49">
        <f>IF($B117="","",IF(AgeBasis="Invoice Date",$E117,IF($F117="",$E117,$F117)))</f>
        <v/>
      </c>
      <c r="K117" s="50">
        <f>IF($B117="","",IF($J117="","",AsOn-$J117))</f>
        <v/>
      </c>
      <c r="L117" s="46">
        <f>IF($B117="","",IF($K117&lt;=0,"Not Due",IF($K117&lt;=AgeB1,"0-"&amp;AgeB1,IF($K117&lt;=AgeB2,(AgeB1+1)&amp;"-"&amp;AgeB2,IF($K117&lt;=AgeB3,(AgeB2+1)&amp;"-"&amp;AgeB3,IF($K117&lt;=AgeB4,(AgeB3+1)&amp;"-"&amp;AgeB4,"&gt;"&amp;AgeB4))))))</f>
        <v/>
      </c>
      <c r="M117" s="46">
        <f>IF($B117="","",IF(AND(AgeBasis="Due Date",$K117&gt;0),"OVERDUE","Within terms"))</f>
        <v/>
      </c>
    </row>
    <row r="118" ht="15" customHeight="1" s="30">
      <c r="A118" s="45" t="n">
        <v>112</v>
      </c>
      <c r="B118" s="36" t="n"/>
      <c r="C118" s="46">
        <f>IF($B118="","",IFERROR(VLOOKUP($B118,PartyTbl,2,FALSE()),""))</f>
        <v/>
      </c>
      <c r="D118" s="36" t="n"/>
      <c r="E118" s="39" t="n"/>
      <c r="F118" s="39" t="n"/>
      <c r="G118" s="47" t="n"/>
      <c r="H118" s="47" t="n"/>
      <c r="I118" s="48">
        <f>IF($B118="","",N($G118)-N($H118))</f>
        <v/>
      </c>
      <c r="J118" s="49">
        <f>IF($B118="","",IF(AgeBasis="Invoice Date",$E118,IF($F118="",$E118,$F118)))</f>
        <v/>
      </c>
      <c r="K118" s="50">
        <f>IF($B118="","",IF($J118="","",AsOn-$J118))</f>
        <v/>
      </c>
      <c r="L118" s="46">
        <f>IF($B118="","",IF($K118&lt;=0,"Not Due",IF($K118&lt;=AgeB1,"0-"&amp;AgeB1,IF($K118&lt;=AgeB2,(AgeB1+1)&amp;"-"&amp;AgeB2,IF($K118&lt;=AgeB3,(AgeB2+1)&amp;"-"&amp;AgeB3,IF($K118&lt;=AgeB4,(AgeB3+1)&amp;"-"&amp;AgeB4,"&gt;"&amp;AgeB4))))))</f>
        <v/>
      </c>
      <c r="M118" s="46">
        <f>IF($B118="","",IF(AND(AgeBasis="Due Date",$K118&gt;0),"OVERDUE","Within terms"))</f>
        <v/>
      </c>
    </row>
    <row r="119" ht="15" customHeight="1" s="30">
      <c r="A119" s="45" t="n">
        <v>113</v>
      </c>
      <c r="B119" s="36" t="n"/>
      <c r="C119" s="46">
        <f>IF($B119="","",IFERROR(VLOOKUP($B119,PartyTbl,2,FALSE()),""))</f>
        <v/>
      </c>
      <c r="D119" s="36" t="n"/>
      <c r="E119" s="39" t="n"/>
      <c r="F119" s="39" t="n"/>
      <c r="G119" s="47" t="n"/>
      <c r="H119" s="47" t="n"/>
      <c r="I119" s="48">
        <f>IF($B119="","",N($G119)-N($H119))</f>
        <v/>
      </c>
      <c r="J119" s="49">
        <f>IF($B119="","",IF(AgeBasis="Invoice Date",$E119,IF($F119="",$E119,$F119)))</f>
        <v/>
      </c>
      <c r="K119" s="50">
        <f>IF($B119="","",IF($J119="","",AsOn-$J119))</f>
        <v/>
      </c>
      <c r="L119" s="46">
        <f>IF($B119="","",IF($K119&lt;=0,"Not Due",IF($K119&lt;=AgeB1,"0-"&amp;AgeB1,IF($K119&lt;=AgeB2,(AgeB1+1)&amp;"-"&amp;AgeB2,IF($K119&lt;=AgeB3,(AgeB2+1)&amp;"-"&amp;AgeB3,IF($K119&lt;=AgeB4,(AgeB3+1)&amp;"-"&amp;AgeB4,"&gt;"&amp;AgeB4))))))</f>
        <v/>
      </c>
      <c r="M119" s="46">
        <f>IF($B119="","",IF(AND(AgeBasis="Due Date",$K119&gt;0),"OVERDUE","Within terms"))</f>
        <v/>
      </c>
    </row>
    <row r="120" ht="15" customHeight="1" s="30">
      <c r="A120" s="45" t="n">
        <v>114</v>
      </c>
      <c r="B120" s="36" t="n"/>
      <c r="C120" s="46">
        <f>IF($B120="","",IFERROR(VLOOKUP($B120,PartyTbl,2,FALSE()),""))</f>
        <v/>
      </c>
      <c r="D120" s="36" t="n"/>
      <c r="E120" s="39" t="n"/>
      <c r="F120" s="39" t="n"/>
      <c r="G120" s="47" t="n"/>
      <c r="H120" s="47" t="n"/>
      <c r="I120" s="48">
        <f>IF($B120="","",N($G120)-N($H120))</f>
        <v/>
      </c>
      <c r="J120" s="49">
        <f>IF($B120="","",IF(AgeBasis="Invoice Date",$E120,IF($F120="",$E120,$F120)))</f>
        <v/>
      </c>
      <c r="K120" s="50">
        <f>IF($B120="","",IF($J120="","",AsOn-$J120))</f>
        <v/>
      </c>
      <c r="L120" s="46">
        <f>IF($B120="","",IF($K120&lt;=0,"Not Due",IF($K120&lt;=AgeB1,"0-"&amp;AgeB1,IF($K120&lt;=AgeB2,(AgeB1+1)&amp;"-"&amp;AgeB2,IF($K120&lt;=AgeB3,(AgeB2+1)&amp;"-"&amp;AgeB3,IF($K120&lt;=AgeB4,(AgeB3+1)&amp;"-"&amp;AgeB4,"&gt;"&amp;AgeB4))))))</f>
        <v/>
      </c>
      <c r="M120" s="46">
        <f>IF($B120="","",IF(AND(AgeBasis="Due Date",$K120&gt;0),"OVERDUE","Within terms"))</f>
        <v/>
      </c>
    </row>
    <row r="121" ht="15" customHeight="1" s="30">
      <c r="A121" s="45" t="n">
        <v>115</v>
      </c>
      <c r="B121" s="36" t="n"/>
      <c r="C121" s="46">
        <f>IF($B121="","",IFERROR(VLOOKUP($B121,PartyTbl,2,FALSE()),""))</f>
        <v/>
      </c>
      <c r="D121" s="36" t="n"/>
      <c r="E121" s="39" t="n"/>
      <c r="F121" s="39" t="n"/>
      <c r="G121" s="47" t="n"/>
      <c r="H121" s="47" t="n"/>
      <c r="I121" s="48">
        <f>IF($B121="","",N($G121)-N($H121))</f>
        <v/>
      </c>
      <c r="J121" s="49">
        <f>IF($B121="","",IF(AgeBasis="Invoice Date",$E121,IF($F121="",$E121,$F121)))</f>
        <v/>
      </c>
      <c r="K121" s="50">
        <f>IF($B121="","",IF($J121="","",AsOn-$J121))</f>
        <v/>
      </c>
      <c r="L121" s="46">
        <f>IF($B121="","",IF($K121&lt;=0,"Not Due",IF($K121&lt;=AgeB1,"0-"&amp;AgeB1,IF($K121&lt;=AgeB2,(AgeB1+1)&amp;"-"&amp;AgeB2,IF($K121&lt;=AgeB3,(AgeB2+1)&amp;"-"&amp;AgeB3,IF($K121&lt;=AgeB4,(AgeB3+1)&amp;"-"&amp;AgeB4,"&gt;"&amp;AgeB4))))))</f>
        <v/>
      </c>
      <c r="M121" s="46">
        <f>IF($B121="","",IF(AND(AgeBasis="Due Date",$K121&gt;0),"OVERDUE","Within terms"))</f>
        <v/>
      </c>
    </row>
    <row r="122" ht="15" customHeight="1" s="30">
      <c r="A122" s="45" t="n">
        <v>116</v>
      </c>
      <c r="B122" s="36" t="n"/>
      <c r="C122" s="46">
        <f>IF($B122="","",IFERROR(VLOOKUP($B122,PartyTbl,2,FALSE()),""))</f>
        <v/>
      </c>
      <c r="D122" s="36" t="n"/>
      <c r="E122" s="39" t="n"/>
      <c r="F122" s="39" t="n"/>
      <c r="G122" s="47" t="n"/>
      <c r="H122" s="47" t="n"/>
      <c r="I122" s="48">
        <f>IF($B122="","",N($G122)-N($H122))</f>
        <v/>
      </c>
      <c r="J122" s="49">
        <f>IF($B122="","",IF(AgeBasis="Invoice Date",$E122,IF($F122="",$E122,$F122)))</f>
        <v/>
      </c>
      <c r="K122" s="50">
        <f>IF($B122="","",IF($J122="","",AsOn-$J122))</f>
        <v/>
      </c>
      <c r="L122" s="46">
        <f>IF($B122="","",IF($K122&lt;=0,"Not Due",IF($K122&lt;=AgeB1,"0-"&amp;AgeB1,IF($K122&lt;=AgeB2,(AgeB1+1)&amp;"-"&amp;AgeB2,IF($K122&lt;=AgeB3,(AgeB2+1)&amp;"-"&amp;AgeB3,IF($K122&lt;=AgeB4,(AgeB3+1)&amp;"-"&amp;AgeB4,"&gt;"&amp;AgeB4))))))</f>
        <v/>
      </c>
      <c r="M122" s="46">
        <f>IF($B122="","",IF(AND(AgeBasis="Due Date",$K122&gt;0),"OVERDUE","Within terms"))</f>
        <v/>
      </c>
    </row>
    <row r="123" ht="15" customHeight="1" s="30">
      <c r="A123" s="45" t="n">
        <v>117</v>
      </c>
      <c r="B123" s="36" t="n"/>
      <c r="C123" s="46">
        <f>IF($B123="","",IFERROR(VLOOKUP($B123,PartyTbl,2,FALSE()),""))</f>
        <v/>
      </c>
      <c r="D123" s="36" t="n"/>
      <c r="E123" s="39" t="n"/>
      <c r="F123" s="39" t="n"/>
      <c r="G123" s="47" t="n"/>
      <c r="H123" s="47" t="n"/>
      <c r="I123" s="48">
        <f>IF($B123="","",N($G123)-N($H123))</f>
        <v/>
      </c>
      <c r="J123" s="49">
        <f>IF($B123="","",IF(AgeBasis="Invoice Date",$E123,IF($F123="",$E123,$F123)))</f>
        <v/>
      </c>
      <c r="K123" s="50">
        <f>IF($B123="","",IF($J123="","",AsOn-$J123))</f>
        <v/>
      </c>
      <c r="L123" s="46">
        <f>IF($B123="","",IF($K123&lt;=0,"Not Due",IF($K123&lt;=AgeB1,"0-"&amp;AgeB1,IF($K123&lt;=AgeB2,(AgeB1+1)&amp;"-"&amp;AgeB2,IF($K123&lt;=AgeB3,(AgeB2+1)&amp;"-"&amp;AgeB3,IF($K123&lt;=AgeB4,(AgeB3+1)&amp;"-"&amp;AgeB4,"&gt;"&amp;AgeB4))))))</f>
        <v/>
      </c>
      <c r="M123" s="46">
        <f>IF($B123="","",IF(AND(AgeBasis="Due Date",$K123&gt;0),"OVERDUE","Within terms"))</f>
        <v/>
      </c>
    </row>
    <row r="124" ht="15" customHeight="1" s="30">
      <c r="A124" s="45" t="n">
        <v>118</v>
      </c>
      <c r="B124" s="36" t="n"/>
      <c r="C124" s="46">
        <f>IF($B124="","",IFERROR(VLOOKUP($B124,PartyTbl,2,FALSE()),""))</f>
        <v/>
      </c>
      <c r="D124" s="36" t="n"/>
      <c r="E124" s="39" t="n"/>
      <c r="F124" s="39" t="n"/>
      <c r="G124" s="47" t="n"/>
      <c r="H124" s="47" t="n"/>
      <c r="I124" s="48">
        <f>IF($B124="","",N($G124)-N($H124))</f>
        <v/>
      </c>
      <c r="J124" s="49">
        <f>IF($B124="","",IF(AgeBasis="Invoice Date",$E124,IF($F124="",$E124,$F124)))</f>
        <v/>
      </c>
      <c r="K124" s="50">
        <f>IF($B124="","",IF($J124="","",AsOn-$J124))</f>
        <v/>
      </c>
      <c r="L124" s="46">
        <f>IF($B124="","",IF($K124&lt;=0,"Not Due",IF($K124&lt;=AgeB1,"0-"&amp;AgeB1,IF($K124&lt;=AgeB2,(AgeB1+1)&amp;"-"&amp;AgeB2,IF($K124&lt;=AgeB3,(AgeB2+1)&amp;"-"&amp;AgeB3,IF($K124&lt;=AgeB4,(AgeB3+1)&amp;"-"&amp;AgeB4,"&gt;"&amp;AgeB4))))))</f>
        <v/>
      </c>
      <c r="M124" s="46">
        <f>IF($B124="","",IF(AND(AgeBasis="Due Date",$K124&gt;0),"OVERDUE","Within terms"))</f>
        <v/>
      </c>
    </row>
    <row r="125" ht="15" customHeight="1" s="30">
      <c r="A125" s="45" t="n">
        <v>119</v>
      </c>
      <c r="B125" s="36" t="n"/>
      <c r="C125" s="46">
        <f>IF($B125="","",IFERROR(VLOOKUP($B125,PartyTbl,2,FALSE()),""))</f>
        <v/>
      </c>
      <c r="D125" s="36" t="n"/>
      <c r="E125" s="39" t="n"/>
      <c r="F125" s="39" t="n"/>
      <c r="G125" s="47" t="n"/>
      <c r="H125" s="47" t="n"/>
      <c r="I125" s="48">
        <f>IF($B125="","",N($G125)-N($H125))</f>
        <v/>
      </c>
      <c r="J125" s="49">
        <f>IF($B125="","",IF(AgeBasis="Invoice Date",$E125,IF($F125="",$E125,$F125)))</f>
        <v/>
      </c>
      <c r="K125" s="50">
        <f>IF($B125="","",IF($J125="","",AsOn-$J125))</f>
        <v/>
      </c>
      <c r="L125" s="46">
        <f>IF($B125="","",IF($K125&lt;=0,"Not Due",IF($K125&lt;=AgeB1,"0-"&amp;AgeB1,IF($K125&lt;=AgeB2,(AgeB1+1)&amp;"-"&amp;AgeB2,IF($K125&lt;=AgeB3,(AgeB2+1)&amp;"-"&amp;AgeB3,IF($K125&lt;=AgeB4,(AgeB3+1)&amp;"-"&amp;AgeB4,"&gt;"&amp;AgeB4))))))</f>
        <v/>
      </c>
      <c r="M125" s="46">
        <f>IF($B125="","",IF(AND(AgeBasis="Due Date",$K125&gt;0),"OVERDUE","Within terms"))</f>
        <v/>
      </c>
    </row>
    <row r="126" ht="15" customHeight="1" s="30">
      <c r="A126" s="45" t="n">
        <v>120</v>
      </c>
      <c r="B126" s="36" t="n"/>
      <c r="C126" s="46">
        <f>IF($B126="","",IFERROR(VLOOKUP($B126,PartyTbl,2,FALSE()),""))</f>
        <v/>
      </c>
      <c r="D126" s="36" t="n"/>
      <c r="E126" s="39" t="n"/>
      <c r="F126" s="39" t="n"/>
      <c r="G126" s="47" t="n"/>
      <c r="H126" s="47" t="n"/>
      <c r="I126" s="48">
        <f>IF($B126="","",N($G126)-N($H126))</f>
        <v/>
      </c>
      <c r="J126" s="49">
        <f>IF($B126="","",IF(AgeBasis="Invoice Date",$E126,IF($F126="",$E126,$F126)))</f>
        <v/>
      </c>
      <c r="K126" s="50">
        <f>IF($B126="","",IF($J126="","",AsOn-$J126))</f>
        <v/>
      </c>
      <c r="L126" s="46">
        <f>IF($B126="","",IF($K126&lt;=0,"Not Due",IF($K126&lt;=AgeB1,"0-"&amp;AgeB1,IF($K126&lt;=AgeB2,(AgeB1+1)&amp;"-"&amp;AgeB2,IF($K126&lt;=AgeB3,(AgeB2+1)&amp;"-"&amp;AgeB3,IF($K126&lt;=AgeB4,(AgeB3+1)&amp;"-"&amp;AgeB4,"&gt;"&amp;AgeB4))))))</f>
        <v/>
      </c>
      <c r="M126" s="46">
        <f>IF($B126="","",IF(AND(AgeBasis="Due Date",$K126&gt;0),"OVERDUE","Within terms"))</f>
        <v/>
      </c>
    </row>
    <row r="127" ht="15" customHeight="1" s="30">
      <c r="A127" s="45" t="n">
        <v>121</v>
      </c>
      <c r="B127" s="36" t="n"/>
      <c r="C127" s="46">
        <f>IF($B127="","",IFERROR(VLOOKUP($B127,PartyTbl,2,FALSE()),""))</f>
        <v/>
      </c>
      <c r="D127" s="36" t="n"/>
      <c r="E127" s="39" t="n"/>
      <c r="F127" s="39" t="n"/>
      <c r="G127" s="47" t="n"/>
      <c r="H127" s="47" t="n"/>
      <c r="I127" s="48">
        <f>IF($B127="","",N($G127)-N($H127))</f>
        <v/>
      </c>
      <c r="J127" s="49">
        <f>IF($B127="","",IF(AgeBasis="Invoice Date",$E127,IF($F127="",$E127,$F127)))</f>
        <v/>
      </c>
      <c r="K127" s="50">
        <f>IF($B127="","",IF($J127="","",AsOn-$J127))</f>
        <v/>
      </c>
      <c r="L127" s="46">
        <f>IF($B127="","",IF($K127&lt;=0,"Not Due",IF($K127&lt;=AgeB1,"0-"&amp;AgeB1,IF($K127&lt;=AgeB2,(AgeB1+1)&amp;"-"&amp;AgeB2,IF($K127&lt;=AgeB3,(AgeB2+1)&amp;"-"&amp;AgeB3,IF($K127&lt;=AgeB4,(AgeB3+1)&amp;"-"&amp;AgeB4,"&gt;"&amp;AgeB4))))))</f>
        <v/>
      </c>
      <c r="M127" s="46">
        <f>IF($B127="","",IF(AND(AgeBasis="Due Date",$K127&gt;0),"OVERDUE","Within terms"))</f>
        <v/>
      </c>
    </row>
    <row r="128" ht="15" customHeight="1" s="30">
      <c r="A128" s="45" t="n">
        <v>122</v>
      </c>
      <c r="B128" s="36" t="n"/>
      <c r="C128" s="46">
        <f>IF($B128="","",IFERROR(VLOOKUP($B128,PartyTbl,2,FALSE()),""))</f>
        <v/>
      </c>
      <c r="D128" s="36" t="n"/>
      <c r="E128" s="39" t="n"/>
      <c r="F128" s="39" t="n"/>
      <c r="G128" s="47" t="n"/>
      <c r="H128" s="47" t="n"/>
      <c r="I128" s="48">
        <f>IF($B128="","",N($G128)-N($H128))</f>
        <v/>
      </c>
      <c r="J128" s="49">
        <f>IF($B128="","",IF(AgeBasis="Invoice Date",$E128,IF($F128="",$E128,$F128)))</f>
        <v/>
      </c>
      <c r="K128" s="50">
        <f>IF($B128="","",IF($J128="","",AsOn-$J128))</f>
        <v/>
      </c>
      <c r="L128" s="46">
        <f>IF($B128="","",IF($K128&lt;=0,"Not Due",IF($K128&lt;=AgeB1,"0-"&amp;AgeB1,IF($K128&lt;=AgeB2,(AgeB1+1)&amp;"-"&amp;AgeB2,IF($K128&lt;=AgeB3,(AgeB2+1)&amp;"-"&amp;AgeB3,IF($K128&lt;=AgeB4,(AgeB3+1)&amp;"-"&amp;AgeB4,"&gt;"&amp;AgeB4))))))</f>
        <v/>
      </c>
      <c r="M128" s="46">
        <f>IF($B128="","",IF(AND(AgeBasis="Due Date",$K128&gt;0),"OVERDUE","Within terms"))</f>
        <v/>
      </c>
    </row>
    <row r="129" ht="15" customHeight="1" s="30">
      <c r="A129" s="45" t="n">
        <v>123</v>
      </c>
      <c r="B129" s="36" t="n"/>
      <c r="C129" s="46">
        <f>IF($B129="","",IFERROR(VLOOKUP($B129,PartyTbl,2,FALSE()),""))</f>
        <v/>
      </c>
      <c r="D129" s="36" t="n"/>
      <c r="E129" s="39" t="n"/>
      <c r="F129" s="39" t="n"/>
      <c r="G129" s="47" t="n"/>
      <c r="H129" s="47" t="n"/>
      <c r="I129" s="48">
        <f>IF($B129="","",N($G129)-N($H129))</f>
        <v/>
      </c>
      <c r="J129" s="49">
        <f>IF($B129="","",IF(AgeBasis="Invoice Date",$E129,IF($F129="",$E129,$F129)))</f>
        <v/>
      </c>
      <c r="K129" s="50">
        <f>IF($B129="","",IF($J129="","",AsOn-$J129))</f>
        <v/>
      </c>
      <c r="L129" s="46">
        <f>IF($B129="","",IF($K129&lt;=0,"Not Due",IF($K129&lt;=AgeB1,"0-"&amp;AgeB1,IF($K129&lt;=AgeB2,(AgeB1+1)&amp;"-"&amp;AgeB2,IF($K129&lt;=AgeB3,(AgeB2+1)&amp;"-"&amp;AgeB3,IF($K129&lt;=AgeB4,(AgeB3+1)&amp;"-"&amp;AgeB4,"&gt;"&amp;AgeB4))))))</f>
        <v/>
      </c>
      <c r="M129" s="46">
        <f>IF($B129="","",IF(AND(AgeBasis="Due Date",$K129&gt;0),"OVERDUE","Within terms"))</f>
        <v/>
      </c>
    </row>
    <row r="130" ht="15" customHeight="1" s="30">
      <c r="A130" s="45" t="n">
        <v>124</v>
      </c>
      <c r="B130" s="36" t="n"/>
      <c r="C130" s="46">
        <f>IF($B130="","",IFERROR(VLOOKUP($B130,PartyTbl,2,FALSE()),""))</f>
        <v/>
      </c>
      <c r="D130" s="36" t="n"/>
      <c r="E130" s="39" t="n"/>
      <c r="F130" s="39" t="n"/>
      <c r="G130" s="47" t="n"/>
      <c r="H130" s="47" t="n"/>
      <c r="I130" s="48">
        <f>IF($B130="","",N($G130)-N($H130))</f>
        <v/>
      </c>
      <c r="J130" s="49">
        <f>IF($B130="","",IF(AgeBasis="Invoice Date",$E130,IF($F130="",$E130,$F130)))</f>
        <v/>
      </c>
      <c r="K130" s="50">
        <f>IF($B130="","",IF($J130="","",AsOn-$J130))</f>
        <v/>
      </c>
      <c r="L130" s="46">
        <f>IF($B130="","",IF($K130&lt;=0,"Not Due",IF($K130&lt;=AgeB1,"0-"&amp;AgeB1,IF($K130&lt;=AgeB2,(AgeB1+1)&amp;"-"&amp;AgeB2,IF($K130&lt;=AgeB3,(AgeB2+1)&amp;"-"&amp;AgeB3,IF($K130&lt;=AgeB4,(AgeB3+1)&amp;"-"&amp;AgeB4,"&gt;"&amp;AgeB4))))))</f>
        <v/>
      </c>
      <c r="M130" s="46">
        <f>IF($B130="","",IF(AND(AgeBasis="Due Date",$K130&gt;0),"OVERDUE","Within terms"))</f>
        <v/>
      </c>
    </row>
    <row r="131" ht="15" customHeight="1" s="30">
      <c r="A131" s="45" t="n">
        <v>125</v>
      </c>
      <c r="B131" s="36" t="n"/>
      <c r="C131" s="46">
        <f>IF($B131="","",IFERROR(VLOOKUP($B131,PartyTbl,2,FALSE()),""))</f>
        <v/>
      </c>
      <c r="D131" s="36" t="n"/>
      <c r="E131" s="39" t="n"/>
      <c r="F131" s="39" t="n"/>
      <c r="G131" s="47" t="n"/>
      <c r="H131" s="47" t="n"/>
      <c r="I131" s="48">
        <f>IF($B131="","",N($G131)-N($H131))</f>
        <v/>
      </c>
      <c r="J131" s="49">
        <f>IF($B131="","",IF(AgeBasis="Invoice Date",$E131,IF($F131="",$E131,$F131)))</f>
        <v/>
      </c>
      <c r="K131" s="50">
        <f>IF($B131="","",IF($J131="","",AsOn-$J131))</f>
        <v/>
      </c>
      <c r="L131" s="46">
        <f>IF($B131="","",IF($K131&lt;=0,"Not Due",IF($K131&lt;=AgeB1,"0-"&amp;AgeB1,IF($K131&lt;=AgeB2,(AgeB1+1)&amp;"-"&amp;AgeB2,IF($K131&lt;=AgeB3,(AgeB2+1)&amp;"-"&amp;AgeB3,IF($K131&lt;=AgeB4,(AgeB3+1)&amp;"-"&amp;AgeB4,"&gt;"&amp;AgeB4))))))</f>
        <v/>
      </c>
      <c r="M131" s="46">
        <f>IF($B131="","",IF(AND(AgeBasis="Due Date",$K131&gt;0),"OVERDUE","Within terms"))</f>
        <v/>
      </c>
    </row>
    <row r="132" ht="15" customHeight="1" s="30">
      <c r="A132" s="45" t="n">
        <v>126</v>
      </c>
      <c r="B132" s="36" t="n"/>
      <c r="C132" s="46">
        <f>IF($B132="","",IFERROR(VLOOKUP($B132,PartyTbl,2,FALSE()),""))</f>
        <v/>
      </c>
      <c r="D132" s="36" t="n"/>
      <c r="E132" s="39" t="n"/>
      <c r="F132" s="39" t="n"/>
      <c r="G132" s="47" t="n"/>
      <c r="H132" s="47" t="n"/>
      <c r="I132" s="48">
        <f>IF($B132="","",N($G132)-N($H132))</f>
        <v/>
      </c>
      <c r="J132" s="49">
        <f>IF($B132="","",IF(AgeBasis="Invoice Date",$E132,IF($F132="",$E132,$F132)))</f>
        <v/>
      </c>
      <c r="K132" s="50">
        <f>IF($B132="","",IF($J132="","",AsOn-$J132))</f>
        <v/>
      </c>
      <c r="L132" s="46">
        <f>IF($B132="","",IF($K132&lt;=0,"Not Due",IF($K132&lt;=AgeB1,"0-"&amp;AgeB1,IF($K132&lt;=AgeB2,(AgeB1+1)&amp;"-"&amp;AgeB2,IF($K132&lt;=AgeB3,(AgeB2+1)&amp;"-"&amp;AgeB3,IF($K132&lt;=AgeB4,(AgeB3+1)&amp;"-"&amp;AgeB4,"&gt;"&amp;AgeB4))))))</f>
        <v/>
      </c>
      <c r="M132" s="46">
        <f>IF($B132="","",IF(AND(AgeBasis="Due Date",$K132&gt;0),"OVERDUE","Within terms"))</f>
        <v/>
      </c>
    </row>
    <row r="133" ht="15" customHeight="1" s="30">
      <c r="A133" s="45" t="n">
        <v>127</v>
      </c>
      <c r="B133" s="36" t="n"/>
      <c r="C133" s="46">
        <f>IF($B133="","",IFERROR(VLOOKUP($B133,PartyTbl,2,FALSE()),""))</f>
        <v/>
      </c>
      <c r="D133" s="36" t="n"/>
      <c r="E133" s="39" t="n"/>
      <c r="F133" s="39" t="n"/>
      <c r="G133" s="47" t="n"/>
      <c r="H133" s="47" t="n"/>
      <c r="I133" s="48">
        <f>IF($B133="","",N($G133)-N($H133))</f>
        <v/>
      </c>
      <c r="J133" s="49">
        <f>IF($B133="","",IF(AgeBasis="Invoice Date",$E133,IF($F133="",$E133,$F133)))</f>
        <v/>
      </c>
      <c r="K133" s="50">
        <f>IF($B133="","",IF($J133="","",AsOn-$J133))</f>
        <v/>
      </c>
      <c r="L133" s="46">
        <f>IF($B133="","",IF($K133&lt;=0,"Not Due",IF($K133&lt;=AgeB1,"0-"&amp;AgeB1,IF($K133&lt;=AgeB2,(AgeB1+1)&amp;"-"&amp;AgeB2,IF($K133&lt;=AgeB3,(AgeB2+1)&amp;"-"&amp;AgeB3,IF($K133&lt;=AgeB4,(AgeB3+1)&amp;"-"&amp;AgeB4,"&gt;"&amp;AgeB4))))))</f>
        <v/>
      </c>
      <c r="M133" s="46">
        <f>IF($B133="","",IF(AND(AgeBasis="Due Date",$K133&gt;0),"OVERDUE","Within terms"))</f>
        <v/>
      </c>
    </row>
    <row r="134" ht="15" customHeight="1" s="30">
      <c r="A134" s="45" t="n">
        <v>128</v>
      </c>
      <c r="B134" s="36" t="n"/>
      <c r="C134" s="46">
        <f>IF($B134="","",IFERROR(VLOOKUP($B134,PartyTbl,2,FALSE()),""))</f>
        <v/>
      </c>
      <c r="D134" s="36" t="n"/>
      <c r="E134" s="39" t="n"/>
      <c r="F134" s="39" t="n"/>
      <c r="G134" s="47" t="n"/>
      <c r="H134" s="47" t="n"/>
      <c r="I134" s="48">
        <f>IF($B134="","",N($G134)-N($H134))</f>
        <v/>
      </c>
      <c r="J134" s="49">
        <f>IF($B134="","",IF(AgeBasis="Invoice Date",$E134,IF($F134="",$E134,$F134)))</f>
        <v/>
      </c>
      <c r="K134" s="50">
        <f>IF($B134="","",IF($J134="","",AsOn-$J134))</f>
        <v/>
      </c>
      <c r="L134" s="46">
        <f>IF($B134="","",IF($K134&lt;=0,"Not Due",IF($K134&lt;=AgeB1,"0-"&amp;AgeB1,IF($K134&lt;=AgeB2,(AgeB1+1)&amp;"-"&amp;AgeB2,IF($K134&lt;=AgeB3,(AgeB2+1)&amp;"-"&amp;AgeB3,IF($K134&lt;=AgeB4,(AgeB3+1)&amp;"-"&amp;AgeB4,"&gt;"&amp;AgeB4))))))</f>
        <v/>
      </c>
      <c r="M134" s="46">
        <f>IF($B134="","",IF(AND(AgeBasis="Due Date",$K134&gt;0),"OVERDUE","Within terms"))</f>
        <v/>
      </c>
    </row>
    <row r="135" ht="15" customHeight="1" s="30">
      <c r="A135" s="45" t="n">
        <v>129</v>
      </c>
      <c r="B135" s="36" t="n"/>
      <c r="C135" s="46">
        <f>IF($B135="","",IFERROR(VLOOKUP($B135,PartyTbl,2,FALSE()),""))</f>
        <v/>
      </c>
      <c r="D135" s="36" t="n"/>
      <c r="E135" s="39" t="n"/>
      <c r="F135" s="39" t="n"/>
      <c r="G135" s="47" t="n"/>
      <c r="H135" s="47" t="n"/>
      <c r="I135" s="48">
        <f>IF($B135="","",N($G135)-N($H135))</f>
        <v/>
      </c>
      <c r="J135" s="49">
        <f>IF($B135="","",IF(AgeBasis="Invoice Date",$E135,IF($F135="",$E135,$F135)))</f>
        <v/>
      </c>
      <c r="K135" s="50">
        <f>IF($B135="","",IF($J135="","",AsOn-$J135))</f>
        <v/>
      </c>
      <c r="L135" s="46">
        <f>IF($B135="","",IF($K135&lt;=0,"Not Due",IF($K135&lt;=AgeB1,"0-"&amp;AgeB1,IF($K135&lt;=AgeB2,(AgeB1+1)&amp;"-"&amp;AgeB2,IF($K135&lt;=AgeB3,(AgeB2+1)&amp;"-"&amp;AgeB3,IF($K135&lt;=AgeB4,(AgeB3+1)&amp;"-"&amp;AgeB4,"&gt;"&amp;AgeB4))))))</f>
        <v/>
      </c>
      <c r="M135" s="46">
        <f>IF($B135="","",IF(AND(AgeBasis="Due Date",$K135&gt;0),"OVERDUE","Within terms"))</f>
        <v/>
      </c>
    </row>
    <row r="136" ht="15" customHeight="1" s="30">
      <c r="A136" s="45" t="n">
        <v>130</v>
      </c>
      <c r="B136" s="36" t="n"/>
      <c r="C136" s="46">
        <f>IF($B136="","",IFERROR(VLOOKUP($B136,PartyTbl,2,FALSE()),""))</f>
        <v/>
      </c>
      <c r="D136" s="36" t="n"/>
      <c r="E136" s="39" t="n"/>
      <c r="F136" s="39" t="n"/>
      <c r="G136" s="47" t="n"/>
      <c r="H136" s="47" t="n"/>
      <c r="I136" s="48">
        <f>IF($B136="","",N($G136)-N($H136))</f>
        <v/>
      </c>
      <c r="J136" s="49">
        <f>IF($B136="","",IF(AgeBasis="Invoice Date",$E136,IF($F136="",$E136,$F136)))</f>
        <v/>
      </c>
      <c r="K136" s="50">
        <f>IF($B136="","",IF($J136="","",AsOn-$J136))</f>
        <v/>
      </c>
      <c r="L136" s="46">
        <f>IF($B136="","",IF($K136&lt;=0,"Not Due",IF($K136&lt;=AgeB1,"0-"&amp;AgeB1,IF($K136&lt;=AgeB2,(AgeB1+1)&amp;"-"&amp;AgeB2,IF($K136&lt;=AgeB3,(AgeB2+1)&amp;"-"&amp;AgeB3,IF($K136&lt;=AgeB4,(AgeB3+1)&amp;"-"&amp;AgeB4,"&gt;"&amp;AgeB4))))))</f>
        <v/>
      </c>
      <c r="M136" s="46">
        <f>IF($B136="","",IF(AND(AgeBasis="Due Date",$K136&gt;0),"OVERDUE","Within terms"))</f>
        <v/>
      </c>
    </row>
    <row r="137" ht="15" customHeight="1" s="30">
      <c r="A137" s="45" t="n">
        <v>131</v>
      </c>
      <c r="B137" s="36" t="n"/>
      <c r="C137" s="46">
        <f>IF($B137="","",IFERROR(VLOOKUP($B137,PartyTbl,2,FALSE()),""))</f>
        <v/>
      </c>
      <c r="D137" s="36" t="n"/>
      <c r="E137" s="39" t="n"/>
      <c r="F137" s="39" t="n"/>
      <c r="G137" s="47" t="n"/>
      <c r="H137" s="47" t="n"/>
      <c r="I137" s="48">
        <f>IF($B137="","",N($G137)-N($H137))</f>
        <v/>
      </c>
      <c r="J137" s="49">
        <f>IF($B137="","",IF(AgeBasis="Invoice Date",$E137,IF($F137="",$E137,$F137)))</f>
        <v/>
      </c>
      <c r="K137" s="50">
        <f>IF($B137="","",IF($J137="","",AsOn-$J137))</f>
        <v/>
      </c>
      <c r="L137" s="46">
        <f>IF($B137="","",IF($K137&lt;=0,"Not Due",IF($K137&lt;=AgeB1,"0-"&amp;AgeB1,IF($K137&lt;=AgeB2,(AgeB1+1)&amp;"-"&amp;AgeB2,IF($K137&lt;=AgeB3,(AgeB2+1)&amp;"-"&amp;AgeB3,IF($K137&lt;=AgeB4,(AgeB3+1)&amp;"-"&amp;AgeB4,"&gt;"&amp;AgeB4))))))</f>
        <v/>
      </c>
      <c r="M137" s="46">
        <f>IF($B137="","",IF(AND(AgeBasis="Due Date",$K137&gt;0),"OVERDUE","Within terms"))</f>
        <v/>
      </c>
    </row>
    <row r="138" ht="15" customHeight="1" s="30">
      <c r="A138" s="45" t="n">
        <v>132</v>
      </c>
      <c r="B138" s="36" t="n"/>
      <c r="C138" s="46">
        <f>IF($B138="","",IFERROR(VLOOKUP($B138,PartyTbl,2,FALSE()),""))</f>
        <v/>
      </c>
      <c r="D138" s="36" t="n"/>
      <c r="E138" s="39" t="n"/>
      <c r="F138" s="39" t="n"/>
      <c r="G138" s="47" t="n"/>
      <c r="H138" s="47" t="n"/>
      <c r="I138" s="48">
        <f>IF($B138="","",N($G138)-N($H138))</f>
        <v/>
      </c>
      <c r="J138" s="49">
        <f>IF($B138="","",IF(AgeBasis="Invoice Date",$E138,IF($F138="",$E138,$F138)))</f>
        <v/>
      </c>
      <c r="K138" s="50">
        <f>IF($B138="","",IF($J138="","",AsOn-$J138))</f>
        <v/>
      </c>
      <c r="L138" s="46">
        <f>IF($B138="","",IF($K138&lt;=0,"Not Due",IF($K138&lt;=AgeB1,"0-"&amp;AgeB1,IF($K138&lt;=AgeB2,(AgeB1+1)&amp;"-"&amp;AgeB2,IF($K138&lt;=AgeB3,(AgeB2+1)&amp;"-"&amp;AgeB3,IF($K138&lt;=AgeB4,(AgeB3+1)&amp;"-"&amp;AgeB4,"&gt;"&amp;AgeB4))))))</f>
        <v/>
      </c>
      <c r="M138" s="46">
        <f>IF($B138="","",IF(AND(AgeBasis="Due Date",$K138&gt;0),"OVERDUE","Within terms"))</f>
        <v/>
      </c>
    </row>
    <row r="139" ht="15" customHeight="1" s="30">
      <c r="A139" s="45" t="n">
        <v>133</v>
      </c>
      <c r="B139" s="36" t="n"/>
      <c r="C139" s="46">
        <f>IF($B139="","",IFERROR(VLOOKUP($B139,PartyTbl,2,FALSE()),""))</f>
        <v/>
      </c>
      <c r="D139" s="36" t="n"/>
      <c r="E139" s="39" t="n"/>
      <c r="F139" s="39" t="n"/>
      <c r="G139" s="47" t="n"/>
      <c r="H139" s="47" t="n"/>
      <c r="I139" s="48">
        <f>IF($B139="","",N($G139)-N($H139))</f>
        <v/>
      </c>
      <c r="J139" s="49">
        <f>IF($B139="","",IF(AgeBasis="Invoice Date",$E139,IF($F139="",$E139,$F139)))</f>
        <v/>
      </c>
      <c r="K139" s="50">
        <f>IF($B139="","",IF($J139="","",AsOn-$J139))</f>
        <v/>
      </c>
      <c r="L139" s="46">
        <f>IF($B139="","",IF($K139&lt;=0,"Not Due",IF($K139&lt;=AgeB1,"0-"&amp;AgeB1,IF($K139&lt;=AgeB2,(AgeB1+1)&amp;"-"&amp;AgeB2,IF($K139&lt;=AgeB3,(AgeB2+1)&amp;"-"&amp;AgeB3,IF($K139&lt;=AgeB4,(AgeB3+1)&amp;"-"&amp;AgeB4,"&gt;"&amp;AgeB4))))))</f>
        <v/>
      </c>
      <c r="M139" s="46">
        <f>IF($B139="","",IF(AND(AgeBasis="Due Date",$K139&gt;0),"OVERDUE","Within terms"))</f>
        <v/>
      </c>
    </row>
    <row r="140" ht="15" customHeight="1" s="30">
      <c r="A140" s="45" t="n">
        <v>134</v>
      </c>
      <c r="B140" s="36" t="n"/>
      <c r="C140" s="46">
        <f>IF($B140="","",IFERROR(VLOOKUP($B140,PartyTbl,2,FALSE()),""))</f>
        <v/>
      </c>
      <c r="D140" s="36" t="n"/>
      <c r="E140" s="39" t="n"/>
      <c r="F140" s="39" t="n"/>
      <c r="G140" s="47" t="n"/>
      <c r="H140" s="47" t="n"/>
      <c r="I140" s="48">
        <f>IF($B140="","",N($G140)-N($H140))</f>
        <v/>
      </c>
      <c r="J140" s="49">
        <f>IF($B140="","",IF(AgeBasis="Invoice Date",$E140,IF($F140="",$E140,$F140)))</f>
        <v/>
      </c>
      <c r="K140" s="50">
        <f>IF($B140="","",IF($J140="","",AsOn-$J140))</f>
        <v/>
      </c>
      <c r="L140" s="46">
        <f>IF($B140="","",IF($K140&lt;=0,"Not Due",IF($K140&lt;=AgeB1,"0-"&amp;AgeB1,IF($K140&lt;=AgeB2,(AgeB1+1)&amp;"-"&amp;AgeB2,IF($K140&lt;=AgeB3,(AgeB2+1)&amp;"-"&amp;AgeB3,IF($K140&lt;=AgeB4,(AgeB3+1)&amp;"-"&amp;AgeB4,"&gt;"&amp;AgeB4))))))</f>
        <v/>
      </c>
      <c r="M140" s="46">
        <f>IF($B140="","",IF(AND(AgeBasis="Due Date",$K140&gt;0),"OVERDUE","Within terms"))</f>
        <v/>
      </c>
    </row>
    <row r="141" ht="15" customHeight="1" s="30">
      <c r="A141" s="45" t="n">
        <v>135</v>
      </c>
      <c r="B141" s="36" t="n"/>
      <c r="C141" s="46">
        <f>IF($B141="","",IFERROR(VLOOKUP($B141,PartyTbl,2,FALSE()),""))</f>
        <v/>
      </c>
      <c r="D141" s="36" t="n"/>
      <c r="E141" s="39" t="n"/>
      <c r="F141" s="39" t="n"/>
      <c r="G141" s="47" t="n"/>
      <c r="H141" s="47" t="n"/>
      <c r="I141" s="48">
        <f>IF($B141="","",N($G141)-N($H141))</f>
        <v/>
      </c>
      <c r="J141" s="49">
        <f>IF($B141="","",IF(AgeBasis="Invoice Date",$E141,IF($F141="",$E141,$F141)))</f>
        <v/>
      </c>
      <c r="K141" s="50">
        <f>IF($B141="","",IF($J141="","",AsOn-$J141))</f>
        <v/>
      </c>
      <c r="L141" s="46">
        <f>IF($B141="","",IF($K141&lt;=0,"Not Due",IF($K141&lt;=AgeB1,"0-"&amp;AgeB1,IF($K141&lt;=AgeB2,(AgeB1+1)&amp;"-"&amp;AgeB2,IF($K141&lt;=AgeB3,(AgeB2+1)&amp;"-"&amp;AgeB3,IF($K141&lt;=AgeB4,(AgeB3+1)&amp;"-"&amp;AgeB4,"&gt;"&amp;AgeB4))))))</f>
        <v/>
      </c>
      <c r="M141" s="46">
        <f>IF($B141="","",IF(AND(AgeBasis="Due Date",$K141&gt;0),"OVERDUE","Within terms"))</f>
        <v/>
      </c>
    </row>
    <row r="142" ht="15" customHeight="1" s="30">
      <c r="A142" s="45" t="n">
        <v>136</v>
      </c>
      <c r="B142" s="36" t="n"/>
      <c r="C142" s="46">
        <f>IF($B142="","",IFERROR(VLOOKUP($B142,PartyTbl,2,FALSE()),""))</f>
        <v/>
      </c>
      <c r="D142" s="36" t="n"/>
      <c r="E142" s="39" t="n"/>
      <c r="F142" s="39" t="n"/>
      <c r="G142" s="47" t="n"/>
      <c r="H142" s="47" t="n"/>
      <c r="I142" s="48">
        <f>IF($B142="","",N($G142)-N($H142))</f>
        <v/>
      </c>
      <c r="J142" s="49">
        <f>IF($B142="","",IF(AgeBasis="Invoice Date",$E142,IF($F142="",$E142,$F142)))</f>
        <v/>
      </c>
      <c r="K142" s="50">
        <f>IF($B142="","",IF($J142="","",AsOn-$J142))</f>
        <v/>
      </c>
      <c r="L142" s="46">
        <f>IF($B142="","",IF($K142&lt;=0,"Not Due",IF($K142&lt;=AgeB1,"0-"&amp;AgeB1,IF($K142&lt;=AgeB2,(AgeB1+1)&amp;"-"&amp;AgeB2,IF($K142&lt;=AgeB3,(AgeB2+1)&amp;"-"&amp;AgeB3,IF($K142&lt;=AgeB4,(AgeB3+1)&amp;"-"&amp;AgeB4,"&gt;"&amp;AgeB4))))))</f>
        <v/>
      </c>
      <c r="M142" s="46">
        <f>IF($B142="","",IF(AND(AgeBasis="Due Date",$K142&gt;0),"OVERDUE","Within terms"))</f>
        <v/>
      </c>
    </row>
    <row r="143" ht="15" customHeight="1" s="30">
      <c r="A143" s="45" t="n">
        <v>137</v>
      </c>
      <c r="B143" s="36" t="n"/>
      <c r="C143" s="46">
        <f>IF($B143="","",IFERROR(VLOOKUP($B143,PartyTbl,2,FALSE()),""))</f>
        <v/>
      </c>
      <c r="D143" s="36" t="n"/>
      <c r="E143" s="39" t="n"/>
      <c r="F143" s="39" t="n"/>
      <c r="G143" s="47" t="n"/>
      <c r="H143" s="47" t="n"/>
      <c r="I143" s="48">
        <f>IF($B143="","",N($G143)-N($H143))</f>
        <v/>
      </c>
      <c r="J143" s="49">
        <f>IF($B143="","",IF(AgeBasis="Invoice Date",$E143,IF($F143="",$E143,$F143)))</f>
        <v/>
      </c>
      <c r="K143" s="50">
        <f>IF($B143="","",IF($J143="","",AsOn-$J143))</f>
        <v/>
      </c>
      <c r="L143" s="46">
        <f>IF($B143="","",IF($K143&lt;=0,"Not Due",IF($K143&lt;=AgeB1,"0-"&amp;AgeB1,IF($K143&lt;=AgeB2,(AgeB1+1)&amp;"-"&amp;AgeB2,IF($K143&lt;=AgeB3,(AgeB2+1)&amp;"-"&amp;AgeB3,IF($K143&lt;=AgeB4,(AgeB3+1)&amp;"-"&amp;AgeB4,"&gt;"&amp;AgeB4))))))</f>
        <v/>
      </c>
      <c r="M143" s="46">
        <f>IF($B143="","",IF(AND(AgeBasis="Due Date",$K143&gt;0),"OVERDUE","Within terms"))</f>
        <v/>
      </c>
    </row>
    <row r="144" ht="15" customHeight="1" s="30">
      <c r="A144" s="45" t="n">
        <v>138</v>
      </c>
      <c r="B144" s="36" t="n"/>
      <c r="C144" s="46">
        <f>IF($B144="","",IFERROR(VLOOKUP($B144,PartyTbl,2,FALSE()),""))</f>
        <v/>
      </c>
      <c r="D144" s="36" t="n"/>
      <c r="E144" s="39" t="n"/>
      <c r="F144" s="39" t="n"/>
      <c r="G144" s="47" t="n"/>
      <c r="H144" s="47" t="n"/>
      <c r="I144" s="48">
        <f>IF($B144="","",N($G144)-N($H144))</f>
        <v/>
      </c>
      <c r="J144" s="49">
        <f>IF($B144="","",IF(AgeBasis="Invoice Date",$E144,IF($F144="",$E144,$F144)))</f>
        <v/>
      </c>
      <c r="K144" s="50">
        <f>IF($B144="","",IF($J144="","",AsOn-$J144))</f>
        <v/>
      </c>
      <c r="L144" s="46">
        <f>IF($B144="","",IF($K144&lt;=0,"Not Due",IF($K144&lt;=AgeB1,"0-"&amp;AgeB1,IF($K144&lt;=AgeB2,(AgeB1+1)&amp;"-"&amp;AgeB2,IF($K144&lt;=AgeB3,(AgeB2+1)&amp;"-"&amp;AgeB3,IF($K144&lt;=AgeB4,(AgeB3+1)&amp;"-"&amp;AgeB4,"&gt;"&amp;AgeB4))))))</f>
        <v/>
      </c>
      <c r="M144" s="46">
        <f>IF($B144="","",IF(AND(AgeBasis="Due Date",$K144&gt;0),"OVERDUE","Within terms"))</f>
        <v/>
      </c>
    </row>
    <row r="145" ht="15" customHeight="1" s="30">
      <c r="A145" s="45" t="n">
        <v>139</v>
      </c>
      <c r="B145" s="36" t="n"/>
      <c r="C145" s="46">
        <f>IF($B145="","",IFERROR(VLOOKUP($B145,PartyTbl,2,FALSE()),""))</f>
        <v/>
      </c>
      <c r="D145" s="36" t="n"/>
      <c r="E145" s="39" t="n"/>
      <c r="F145" s="39" t="n"/>
      <c r="G145" s="47" t="n"/>
      <c r="H145" s="47" t="n"/>
      <c r="I145" s="48">
        <f>IF($B145="","",N($G145)-N($H145))</f>
        <v/>
      </c>
      <c r="J145" s="49">
        <f>IF($B145="","",IF(AgeBasis="Invoice Date",$E145,IF($F145="",$E145,$F145)))</f>
        <v/>
      </c>
      <c r="K145" s="50">
        <f>IF($B145="","",IF($J145="","",AsOn-$J145))</f>
        <v/>
      </c>
      <c r="L145" s="46">
        <f>IF($B145="","",IF($K145&lt;=0,"Not Due",IF($K145&lt;=AgeB1,"0-"&amp;AgeB1,IF($K145&lt;=AgeB2,(AgeB1+1)&amp;"-"&amp;AgeB2,IF($K145&lt;=AgeB3,(AgeB2+1)&amp;"-"&amp;AgeB3,IF($K145&lt;=AgeB4,(AgeB3+1)&amp;"-"&amp;AgeB4,"&gt;"&amp;AgeB4))))))</f>
        <v/>
      </c>
      <c r="M145" s="46">
        <f>IF($B145="","",IF(AND(AgeBasis="Due Date",$K145&gt;0),"OVERDUE","Within terms"))</f>
        <v/>
      </c>
    </row>
    <row r="146" ht="15" customHeight="1" s="30">
      <c r="A146" s="45" t="n">
        <v>140</v>
      </c>
      <c r="B146" s="36" t="n"/>
      <c r="C146" s="46">
        <f>IF($B146="","",IFERROR(VLOOKUP($B146,PartyTbl,2,FALSE()),""))</f>
        <v/>
      </c>
      <c r="D146" s="36" t="n"/>
      <c r="E146" s="39" t="n"/>
      <c r="F146" s="39" t="n"/>
      <c r="G146" s="47" t="n"/>
      <c r="H146" s="47" t="n"/>
      <c r="I146" s="48">
        <f>IF($B146="","",N($G146)-N($H146))</f>
        <v/>
      </c>
      <c r="J146" s="49">
        <f>IF($B146="","",IF(AgeBasis="Invoice Date",$E146,IF($F146="",$E146,$F146)))</f>
        <v/>
      </c>
      <c r="K146" s="50">
        <f>IF($B146="","",IF($J146="","",AsOn-$J146))</f>
        <v/>
      </c>
      <c r="L146" s="46">
        <f>IF($B146="","",IF($K146&lt;=0,"Not Due",IF($K146&lt;=AgeB1,"0-"&amp;AgeB1,IF($K146&lt;=AgeB2,(AgeB1+1)&amp;"-"&amp;AgeB2,IF($K146&lt;=AgeB3,(AgeB2+1)&amp;"-"&amp;AgeB3,IF($K146&lt;=AgeB4,(AgeB3+1)&amp;"-"&amp;AgeB4,"&gt;"&amp;AgeB4))))))</f>
        <v/>
      </c>
      <c r="M146" s="46">
        <f>IF($B146="","",IF(AND(AgeBasis="Due Date",$K146&gt;0),"OVERDUE","Within terms"))</f>
        <v/>
      </c>
    </row>
    <row r="147" ht="15" customHeight="1" s="30">
      <c r="A147" s="45" t="n">
        <v>141</v>
      </c>
      <c r="B147" s="36" t="n"/>
      <c r="C147" s="46">
        <f>IF($B147="","",IFERROR(VLOOKUP($B147,PartyTbl,2,FALSE()),""))</f>
        <v/>
      </c>
      <c r="D147" s="36" t="n"/>
      <c r="E147" s="39" t="n"/>
      <c r="F147" s="39" t="n"/>
      <c r="G147" s="47" t="n"/>
      <c r="H147" s="47" t="n"/>
      <c r="I147" s="48">
        <f>IF($B147="","",N($G147)-N($H147))</f>
        <v/>
      </c>
      <c r="J147" s="49">
        <f>IF($B147="","",IF(AgeBasis="Invoice Date",$E147,IF($F147="",$E147,$F147)))</f>
        <v/>
      </c>
      <c r="K147" s="50">
        <f>IF($B147="","",IF($J147="","",AsOn-$J147))</f>
        <v/>
      </c>
      <c r="L147" s="46">
        <f>IF($B147="","",IF($K147&lt;=0,"Not Due",IF($K147&lt;=AgeB1,"0-"&amp;AgeB1,IF($K147&lt;=AgeB2,(AgeB1+1)&amp;"-"&amp;AgeB2,IF($K147&lt;=AgeB3,(AgeB2+1)&amp;"-"&amp;AgeB3,IF($K147&lt;=AgeB4,(AgeB3+1)&amp;"-"&amp;AgeB4,"&gt;"&amp;AgeB4))))))</f>
        <v/>
      </c>
      <c r="M147" s="46">
        <f>IF($B147="","",IF(AND(AgeBasis="Due Date",$K147&gt;0),"OVERDUE","Within terms"))</f>
        <v/>
      </c>
    </row>
    <row r="148" ht="15" customHeight="1" s="30">
      <c r="A148" s="45" t="n">
        <v>142</v>
      </c>
      <c r="B148" s="36" t="n"/>
      <c r="C148" s="46">
        <f>IF($B148="","",IFERROR(VLOOKUP($B148,PartyTbl,2,FALSE()),""))</f>
        <v/>
      </c>
      <c r="D148" s="36" t="n"/>
      <c r="E148" s="39" t="n"/>
      <c r="F148" s="39" t="n"/>
      <c r="G148" s="47" t="n"/>
      <c r="H148" s="47" t="n"/>
      <c r="I148" s="48">
        <f>IF($B148="","",N($G148)-N($H148))</f>
        <v/>
      </c>
      <c r="J148" s="49">
        <f>IF($B148="","",IF(AgeBasis="Invoice Date",$E148,IF($F148="",$E148,$F148)))</f>
        <v/>
      </c>
      <c r="K148" s="50">
        <f>IF($B148="","",IF($J148="","",AsOn-$J148))</f>
        <v/>
      </c>
      <c r="L148" s="46">
        <f>IF($B148="","",IF($K148&lt;=0,"Not Due",IF($K148&lt;=AgeB1,"0-"&amp;AgeB1,IF($K148&lt;=AgeB2,(AgeB1+1)&amp;"-"&amp;AgeB2,IF($K148&lt;=AgeB3,(AgeB2+1)&amp;"-"&amp;AgeB3,IF($K148&lt;=AgeB4,(AgeB3+1)&amp;"-"&amp;AgeB4,"&gt;"&amp;AgeB4))))))</f>
        <v/>
      </c>
      <c r="M148" s="46">
        <f>IF($B148="","",IF(AND(AgeBasis="Due Date",$K148&gt;0),"OVERDUE","Within terms"))</f>
        <v/>
      </c>
    </row>
    <row r="149" ht="15" customHeight="1" s="30">
      <c r="A149" s="45" t="n">
        <v>143</v>
      </c>
      <c r="B149" s="36" t="n"/>
      <c r="C149" s="46">
        <f>IF($B149="","",IFERROR(VLOOKUP($B149,PartyTbl,2,FALSE()),""))</f>
        <v/>
      </c>
      <c r="D149" s="36" t="n"/>
      <c r="E149" s="39" t="n"/>
      <c r="F149" s="39" t="n"/>
      <c r="G149" s="47" t="n"/>
      <c r="H149" s="47" t="n"/>
      <c r="I149" s="48">
        <f>IF($B149="","",N($G149)-N($H149))</f>
        <v/>
      </c>
      <c r="J149" s="49">
        <f>IF($B149="","",IF(AgeBasis="Invoice Date",$E149,IF($F149="",$E149,$F149)))</f>
        <v/>
      </c>
      <c r="K149" s="50">
        <f>IF($B149="","",IF($J149="","",AsOn-$J149))</f>
        <v/>
      </c>
      <c r="L149" s="46">
        <f>IF($B149="","",IF($K149&lt;=0,"Not Due",IF($K149&lt;=AgeB1,"0-"&amp;AgeB1,IF($K149&lt;=AgeB2,(AgeB1+1)&amp;"-"&amp;AgeB2,IF($K149&lt;=AgeB3,(AgeB2+1)&amp;"-"&amp;AgeB3,IF($K149&lt;=AgeB4,(AgeB3+1)&amp;"-"&amp;AgeB4,"&gt;"&amp;AgeB4))))))</f>
        <v/>
      </c>
      <c r="M149" s="46">
        <f>IF($B149="","",IF(AND(AgeBasis="Due Date",$K149&gt;0),"OVERDUE","Within terms"))</f>
        <v/>
      </c>
    </row>
    <row r="150" ht="15" customHeight="1" s="30">
      <c r="A150" s="45" t="n">
        <v>144</v>
      </c>
      <c r="B150" s="36" t="n"/>
      <c r="C150" s="46">
        <f>IF($B150="","",IFERROR(VLOOKUP($B150,PartyTbl,2,FALSE()),""))</f>
        <v/>
      </c>
      <c r="D150" s="36" t="n"/>
      <c r="E150" s="39" t="n"/>
      <c r="F150" s="39" t="n"/>
      <c r="G150" s="47" t="n"/>
      <c r="H150" s="47" t="n"/>
      <c r="I150" s="48">
        <f>IF($B150="","",N($G150)-N($H150))</f>
        <v/>
      </c>
      <c r="J150" s="49">
        <f>IF($B150="","",IF(AgeBasis="Invoice Date",$E150,IF($F150="",$E150,$F150)))</f>
        <v/>
      </c>
      <c r="K150" s="50">
        <f>IF($B150="","",IF($J150="","",AsOn-$J150))</f>
        <v/>
      </c>
      <c r="L150" s="46">
        <f>IF($B150="","",IF($K150&lt;=0,"Not Due",IF($K150&lt;=AgeB1,"0-"&amp;AgeB1,IF($K150&lt;=AgeB2,(AgeB1+1)&amp;"-"&amp;AgeB2,IF($K150&lt;=AgeB3,(AgeB2+1)&amp;"-"&amp;AgeB3,IF($K150&lt;=AgeB4,(AgeB3+1)&amp;"-"&amp;AgeB4,"&gt;"&amp;AgeB4))))))</f>
        <v/>
      </c>
      <c r="M150" s="46">
        <f>IF($B150="","",IF(AND(AgeBasis="Due Date",$K150&gt;0),"OVERDUE","Within terms"))</f>
        <v/>
      </c>
    </row>
    <row r="151" ht="15" customHeight="1" s="30">
      <c r="A151" s="45" t="n">
        <v>145</v>
      </c>
      <c r="B151" s="36" t="n"/>
      <c r="C151" s="46">
        <f>IF($B151="","",IFERROR(VLOOKUP($B151,PartyTbl,2,FALSE()),""))</f>
        <v/>
      </c>
      <c r="D151" s="36" t="n"/>
      <c r="E151" s="39" t="n"/>
      <c r="F151" s="39" t="n"/>
      <c r="G151" s="47" t="n"/>
      <c r="H151" s="47" t="n"/>
      <c r="I151" s="48">
        <f>IF($B151="","",N($G151)-N($H151))</f>
        <v/>
      </c>
      <c r="J151" s="49">
        <f>IF($B151="","",IF(AgeBasis="Invoice Date",$E151,IF($F151="",$E151,$F151)))</f>
        <v/>
      </c>
      <c r="K151" s="50">
        <f>IF($B151="","",IF($J151="","",AsOn-$J151))</f>
        <v/>
      </c>
      <c r="L151" s="46">
        <f>IF($B151="","",IF($K151&lt;=0,"Not Due",IF($K151&lt;=AgeB1,"0-"&amp;AgeB1,IF($K151&lt;=AgeB2,(AgeB1+1)&amp;"-"&amp;AgeB2,IF($K151&lt;=AgeB3,(AgeB2+1)&amp;"-"&amp;AgeB3,IF($K151&lt;=AgeB4,(AgeB3+1)&amp;"-"&amp;AgeB4,"&gt;"&amp;AgeB4))))))</f>
        <v/>
      </c>
      <c r="M151" s="46">
        <f>IF($B151="","",IF(AND(AgeBasis="Due Date",$K151&gt;0),"OVERDUE","Within terms"))</f>
        <v/>
      </c>
    </row>
    <row r="152" ht="15" customHeight="1" s="30">
      <c r="A152" s="45" t="n">
        <v>146</v>
      </c>
      <c r="B152" s="36" t="n"/>
      <c r="C152" s="46">
        <f>IF($B152="","",IFERROR(VLOOKUP($B152,PartyTbl,2,FALSE()),""))</f>
        <v/>
      </c>
      <c r="D152" s="36" t="n"/>
      <c r="E152" s="39" t="n"/>
      <c r="F152" s="39" t="n"/>
      <c r="G152" s="47" t="n"/>
      <c r="H152" s="47" t="n"/>
      <c r="I152" s="48">
        <f>IF($B152="","",N($G152)-N($H152))</f>
        <v/>
      </c>
      <c r="J152" s="49">
        <f>IF($B152="","",IF(AgeBasis="Invoice Date",$E152,IF($F152="",$E152,$F152)))</f>
        <v/>
      </c>
      <c r="K152" s="50">
        <f>IF($B152="","",IF($J152="","",AsOn-$J152))</f>
        <v/>
      </c>
      <c r="L152" s="46">
        <f>IF($B152="","",IF($K152&lt;=0,"Not Due",IF($K152&lt;=AgeB1,"0-"&amp;AgeB1,IF($K152&lt;=AgeB2,(AgeB1+1)&amp;"-"&amp;AgeB2,IF($K152&lt;=AgeB3,(AgeB2+1)&amp;"-"&amp;AgeB3,IF($K152&lt;=AgeB4,(AgeB3+1)&amp;"-"&amp;AgeB4,"&gt;"&amp;AgeB4))))))</f>
        <v/>
      </c>
      <c r="M152" s="46">
        <f>IF($B152="","",IF(AND(AgeBasis="Due Date",$K152&gt;0),"OVERDUE","Within terms"))</f>
        <v/>
      </c>
    </row>
    <row r="153" ht="15" customHeight="1" s="30">
      <c r="A153" s="45" t="n">
        <v>147</v>
      </c>
      <c r="B153" s="36" t="n"/>
      <c r="C153" s="46">
        <f>IF($B153="","",IFERROR(VLOOKUP($B153,PartyTbl,2,FALSE()),""))</f>
        <v/>
      </c>
      <c r="D153" s="36" t="n"/>
      <c r="E153" s="39" t="n"/>
      <c r="F153" s="39" t="n"/>
      <c r="G153" s="47" t="n"/>
      <c r="H153" s="47" t="n"/>
      <c r="I153" s="48">
        <f>IF($B153="","",N($G153)-N($H153))</f>
        <v/>
      </c>
      <c r="J153" s="49">
        <f>IF($B153="","",IF(AgeBasis="Invoice Date",$E153,IF($F153="",$E153,$F153)))</f>
        <v/>
      </c>
      <c r="K153" s="50">
        <f>IF($B153="","",IF($J153="","",AsOn-$J153))</f>
        <v/>
      </c>
      <c r="L153" s="46">
        <f>IF($B153="","",IF($K153&lt;=0,"Not Due",IF($K153&lt;=AgeB1,"0-"&amp;AgeB1,IF($K153&lt;=AgeB2,(AgeB1+1)&amp;"-"&amp;AgeB2,IF($K153&lt;=AgeB3,(AgeB2+1)&amp;"-"&amp;AgeB3,IF($K153&lt;=AgeB4,(AgeB3+1)&amp;"-"&amp;AgeB4,"&gt;"&amp;AgeB4))))))</f>
        <v/>
      </c>
      <c r="M153" s="46">
        <f>IF($B153="","",IF(AND(AgeBasis="Due Date",$K153&gt;0),"OVERDUE","Within terms"))</f>
        <v/>
      </c>
    </row>
    <row r="154" ht="15" customHeight="1" s="30">
      <c r="A154" s="45" t="n">
        <v>148</v>
      </c>
      <c r="B154" s="36" t="n"/>
      <c r="C154" s="46">
        <f>IF($B154="","",IFERROR(VLOOKUP($B154,PartyTbl,2,FALSE()),""))</f>
        <v/>
      </c>
      <c r="D154" s="36" t="n"/>
      <c r="E154" s="39" t="n"/>
      <c r="F154" s="39" t="n"/>
      <c r="G154" s="47" t="n"/>
      <c r="H154" s="47" t="n"/>
      <c r="I154" s="48">
        <f>IF($B154="","",N($G154)-N($H154))</f>
        <v/>
      </c>
      <c r="J154" s="49">
        <f>IF($B154="","",IF(AgeBasis="Invoice Date",$E154,IF($F154="",$E154,$F154)))</f>
        <v/>
      </c>
      <c r="K154" s="50">
        <f>IF($B154="","",IF($J154="","",AsOn-$J154))</f>
        <v/>
      </c>
      <c r="L154" s="46">
        <f>IF($B154="","",IF($K154&lt;=0,"Not Due",IF($K154&lt;=AgeB1,"0-"&amp;AgeB1,IF($K154&lt;=AgeB2,(AgeB1+1)&amp;"-"&amp;AgeB2,IF($K154&lt;=AgeB3,(AgeB2+1)&amp;"-"&amp;AgeB3,IF($K154&lt;=AgeB4,(AgeB3+1)&amp;"-"&amp;AgeB4,"&gt;"&amp;AgeB4))))))</f>
        <v/>
      </c>
      <c r="M154" s="46">
        <f>IF($B154="","",IF(AND(AgeBasis="Due Date",$K154&gt;0),"OVERDUE","Within terms"))</f>
        <v/>
      </c>
    </row>
    <row r="155" ht="15" customHeight="1" s="30">
      <c r="A155" s="45" t="n">
        <v>149</v>
      </c>
      <c r="B155" s="36" t="n"/>
      <c r="C155" s="46">
        <f>IF($B155="","",IFERROR(VLOOKUP($B155,PartyTbl,2,FALSE()),""))</f>
        <v/>
      </c>
      <c r="D155" s="36" t="n"/>
      <c r="E155" s="39" t="n"/>
      <c r="F155" s="39" t="n"/>
      <c r="G155" s="47" t="n"/>
      <c r="H155" s="47" t="n"/>
      <c r="I155" s="48">
        <f>IF($B155="","",N($G155)-N($H155))</f>
        <v/>
      </c>
      <c r="J155" s="49">
        <f>IF($B155="","",IF(AgeBasis="Invoice Date",$E155,IF($F155="",$E155,$F155)))</f>
        <v/>
      </c>
      <c r="K155" s="50">
        <f>IF($B155="","",IF($J155="","",AsOn-$J155))</f>
        <v/>
      </c>
      <c r="L155" s="46">
        <f>IF($B155="","",IF($K155&lt;=0,"Not Due",IF($K155&lt;=AgeB1,"0-"&amp;AgeB1,IF($K155&lt;=AgeB2,(AgeB1+1)&amp;"-"&amp;AgeB2,IF($K155&lt;=AgeB3,(AgeB2+1)&amp;"-"&amp;AgeB3,IF($K155&lt;=AgeB4,(AgeB3+1)&amp;"-"&amp;AgeB4,"&gt;"&amp;AgeB4))))))</f>
        <v/>
      </c>
      <c r="M155" s="46">
        <f>IF($B155="","",IF(AND(AgeBasis="Due Date",$K155&gt;0),"OVERDUE","Within terms"))</f>
        <v/>
      </c>
    </row>
    <row r="156" ht="15" customHeight="1" s="30">
      <c r="A156" s="45" t="n">
        <v>150</v>
      </c>
      <c r="B156" s="36" t="n"/>
      <c r="C156" s="46">
        <f>IF($B156="","",IFERROR(VLOOKUP($B156,PartyTbl,2,FALSE()),""))</f>
        <v/>
      </c>
      <c r="D156" s="36" t="n"/>
      <c r="E156" s="39" t="n"/>
      <c r="F156" s="39" t="n"/>
      <c r="G156" s="47" t="n"/>
      <c r="H156" s="47" t="n"/>
      <c r="I156" s="48">
        <f>IF($B156="","",N($G156)-N($H156))</f>
        <v/>
      </c>
      <c r="J156" s="49">
        <f>IF($B156="","",IF(AgeBasis="Invoice Date",$E156,IF($F156="",$E156,$F156)))</f>
        <v/>
      </c>
      <c r="K156" s="50">
        <f>IF($B156="","",IF($J156="","",AsOn-$J156))</f>
        <v/>
      </c>
      <c r="L156" s="46">
        <f>IF($B156="","",IF($K156&lt;=0,"Not Due",IF($K156&lt;=AgeB1,"0-"&amp;AgeB1,IF($K156&lt;=AgeB2,(AgeB1+1)&amp;"-"&amp;AgeB2,IF($K156&lt;=AgeB3,(AgeB2+1)&amp;"-"&amp;AgeB3,IF($K156&lt;=AgeB4,(AgeB3+1)&amp;"-"&amp;AgeB4,"&gt;"&amp;AgeB4))))))</f>
        <v/>
      </c>
      <c r="M156" s="46">
        <f>IF($B156="","",IF(AND(AgeBasis="Due Date",$K156&gt;0),"OVERDUE","Within terms"))</f>
        <v/>
      </c>
    </row>
    <row r="157" ht="15" customHeight="1" s="30">
      <c r="A157" s="45" t="n">
        <v>151</v>
      </c>
      <c r="B157" s="36" t="n"/>
      <c r="C157" s="46">
        <f>IF($B157="","",IFERROR(VLOOKUP($B157,PartyTbl,2,FALSE()),""))</f>
        <v/>
      </c>
      <c r="D157" s="36" t="n"/>
      <c r="E157" s="39" t="n"/>
      <c r="F157" s="39" t="n"/>
      <c r="G157" s="47" t="n"/>
      <c r="H157" s="47" t="n"/>
      <c r="I157" s="48">
        <f>IF($B157="","",N($G157)-N($H157))</f>
        <v/>
      </c>
      <c r="J157" s="49">
        <f>IF($B157="","",IF(AgeBasis="Invoice Date",$E157,IF($F157="",$E157,$F157)))</f>
        <v/>
      </c>
      <c r="K157" s="50">
        <f>IF($B157="","",IF($J157="","",AsOn-$J157))</f>
        <v/>
      </c>
      <c r="L157" s="46">
        <f>IF($B157="","",IF($K157&lt;=0,"Not Due",IF($K157&lt;=AgeB1,"0-"&amp;AgeB1,IF($K157&lt;=AgeB2,(AgeB1+1)&amp;"-"&amp;AgeB2,IF($K157&lt;=AgeB3,(AgeB2+1)&amp;"-"&amp;AgeB3,IF($K157&lt;=AgeB4,(AgeB3+1)&amp;"-"&amp;AgeB4,"&gt;"&amp;AgeB4))))))</f>
        <v/>
      </c>
      <c r="M157" s="46">
        <f>IF($B157="","",IF(AND(AgeBasis="Due Date",$K157&gt;0),"OVERDUE","Within terms"))</f>
        <v/>
      </c>
    </row>
    <row r="158" ht="15" customHeight="1" s="30">
      <c r="A158" s="45" t="n">
        <v>152</v>
      </c>
      <c r="B158" s="36" t="n"/>
      <c r="C158" s="46">
        <f>IF($B158="","",IFERROR(VLOOKUP($B158,PartyTbl,2,FALSE()),""))</f>
        <v/>
      </c>
      <c r="D158" s="36" t="n"/>
      <c r="E158" s="39" t="n"/>
      <c r="F158" s="39" t="n"/>
      <c r="G158" s="47" t="n"/>
      <c r="H158" s="47" t="n"/>
      <c r="I158" s="48">
        <f>IF($B158="","",N($G158)-N($H158))</f>
        <v/>
      </c>
      <c r="J158" s="49">
        <f>IF($B158="","",IF(AgeBasis="Invoice Date",$E158,IF($F158="",$E158,$F158)))</f>
        <v/>
      </c>
      <c r="K158" s="50">
        <f>IF($B158="","",IF($J158="","",AsOn-$J158))</f>
        <v/>
      </c>
      <c r="L158" s="46">
        <f>IF($B158="","",IF($K158&lt;=0,"Not Due",IF($K158&lt;=AgeB1,"0-"&amp;AgeB1,IF($K158&lt;=AgeB2,(AgeB1+1)&amp;"-"&amp;AgeB2,IF($K158&lt;=AgeB3,(AgeB2+1)&amp;"-"&amp;AgeB3,IF($K158&lt;=AgeB4,(AgeB3+1)&amp;"-"&amp;AgeB4,"&gt;"&amp;AgeB4))))))</f>
        <v/>
      </c>
      <c r="M158" s="46">
        <f>IF($B158="","",IF(AND(AgeBasis="Due Date",$K158&gt;0),"OVERDUE","Within terms"))</f>
        <v/>
      </c>
    </row>
    <row r="159" ht="15" customHeight="1" s="30">
      <c r="A159" s="45" t="n">
        <v>153</v>
      </c>
      <c r="B159" s="36" t="n"/>
      <c r="C159" s="46">
        <f>IF($B159="","",IFERROR(VLOOKUP($B159,PartyTbl,2,FALSE()),""))</f>
        <v/>
      </c>
      <c r="D159" s="36" t="n"/>
      <c r="E159" s="39" t="n"/>
      <c r="F159" s="39" t="n"/>
      <c r="G159" s="47" t="n"/>
      <c r="H159" s="47" t="n"/>
      <c r="I159" s="48">
        <f>IF($B159="","",N($G159)-N($H159))</f>
        <v/>
      </c>
      <c r="J159" s="49">
        <f>IF($B159="","",IF(AgeBasis="Invoice Date",$E159,IF($F159="",$E159,$F159)))</f>
        <v/>
      </c>
      <c r="K159" s="50">
        <f>IF($B159="","",IF($J159="","",AsOn-$J159))</f>
        <v/>
      </c>
      <c r="L159" s="46">
        <f>IF($B159="","",IF($K159&lt;=0,"Not Due",IF($K159&lt;=AgeB1,"0-"&amp;AgeB1,IF($K159&lt;=AgeB2,(AgeB1+1)&amp;"-"&amp;AgeB2,IF($K159&lt;=AgeB3,(AgeB2+1)&amp;"-"&amp;AgeB3,IF($K159&lt;=AgeB4,(AgeB3+1)&amp;"-"&amp;AgeB4,"&gt;"&amp;AgeB4))))))</f>
        <v/>
      </c>
      <c r="M159" s="46">
        <f>IF($B159="","",IF(AND(AgeBasis="Due Date",$K159&gt;0),"OVERDUE","Within terms"))</f>
        <v/>
      </c>
    </row>
    <row r="160" ht="15" customHeight="1" s="30">
      <c r="A160" s="45" t="n">
        <v>154</v>
      </c>
      <c r="B160" s="36" t="n"/>
      <c r="C160" s="46">
        <f>IF($B160="","",IFERROR(VLOOKUP($B160,PartyTbl,2,FALSE()),""))</f>
        <v/>
      </c>
      <c r="D160" s="36" t="n"/>
      <c r="E160" s="39" t="n"/>
      <c r="F160" s="39" t="n"/>
      <c r="G160" s="47" t="n"/>
      <c r="H160" s="47" t="n"/>
      <c r="I160" s="48">
        <f>IF($B160="","",N($G160)-N($H160))</f>
        <v/>
      </c>
      <c r="J160" s="49">
        <f>IF($B160="","",IF(AgeBasis="Invoice Date",$E160,IF($F160="",$E160,$F160)))</f>
        <v/>
      </c>
      <c r="K160" s="50">
        <f>IF($B160="","",IF($J160="","",AsOn-$J160))</f>
        <v/>
      </c>
      <c r="L160" s="46">
        <f>IF($B160="","",IF($K160&lt;=0,"Not Due",IF($K160&lt;=AgeB1,"0-"&amp;AgeB1,IF($K160&lt;=AgeB2,(AgeB1+1)&amp;"-"&amp;AgeB2,IF($K160&lt;=AgeB3,(AgeB2+1)&amp;"-"&amp;AgeB3,IF($K160&lt;=AgeB4,(AgeB3+1)&amp;"-"&amp;AgeB4,"&gt;"&amp;AgeB4))))))</f>
        <v/>
      </c>
      <c r="M160" s="46">
        <f>IF($B160="","",IF(AND(AgeBasis="Due Date",$K160&gt;0),"OVERDUE","Within terms"))</f>
        <v/>
      </c>
    </row>
    <row r="161" ht="15" customHeight="1" s="30">
      <c r="A161" s="45" t="n">
        <v>155</v>
      </c>
      <c r="B161" s="36" t="n"/>
      <c r="C161" s="46">
        <f>IF($B161="","",IFERROR(VLOOKUP($B161,PartyTbl,2,FALSE()),""))</f>
        <v/>
      </c>
      <c r="D161" s="36" t="n"/>
      <c r="E161" s="39" t="n"/>
      <c r="F161" s="39" t="n"/>
      <c r="G161" s="47" t="n"/>
      <c r="H161" s="47" t="n"/>
      <c r="I161" s="48">
        <f>IF($B161="","",N($G161)-N($H161))</f>
        <v/>
      </c>
      <c r="J161" s="49">
        <f>IF($B161="","",IF(AgeBasis="Invoice Date",$E161,IF($F161="",$E161,$F161)))</f>
        <v/>
      </c>
      <c r="K161" s="50">
        <f>IF($B161="","",IF($J161="","",AsOn-$J161))</f>
        <v/>
      </c>
      <c r="L161" s="46">
        <f>IF($B161="","",IF($K161&lt;=0,"Not Due",IF($K161&lt;=AgeB1,"0-"&amp;AgeB1,IF($K161&lt;=AgeB2,(AgeB1+1)&amp;"-"&amp;AgeB2,IF($K161&lt;=AgeB3,(AgeB2+1)&amp;"-"&amp;AgeB3,IF($K161&lt;=AgeB4,(AgeB3+1)&amp;"-"&amp;AgeB4,"&gt;"&amp;AgeB4))))))</f>
        <v/>
      </c>
      <c r="M161" s="46">
        <f>IF($B161="","",IF(AND(AgeBasis="Due Date",$K161&gt;0),"OVERDUE","Within terms"))</f>
        <v/>
      </c>
    </row>
    <row r="162" ht="15" customHeight="1" s="30">
      <c r="A162" s="45" t="n">
        <v>156</v>
      </c>
      <c r="B162" s="36" t="n"/>
      <c r="C162" s="46">
        <f>IF($B162="","",IFERROR(VLOOKUP($B162,PartyTbl,2,FALSE()),""))</f>
        <v/>
      </c>
      <c r="D162" s="36" t="n"/>
      <c r="E162" s="39" t="n"/>
      <c r="F162" s="39" t="n"/>
      <c r="G162" s="47" t="n"/>
      <c r="H162" s="47" t="n"/>
      <c r="I162" s="48">
        <f>IF($B162="","",N($G162)-N($H162))</f>
        <v/>
      </c>
      <c r="J162" s="49">
        <f>IF($B162="","",IF(AgeBasis="Invoice Date",$E162,IF($F162="",$E162,$F162)))</f>
        <v/>
      </c>
      <c r="K162" s="50">
        <f>IF($B162="","",IF($J162="","",AsOn-$J162))</f>
        <v/>
      </c>
      <c r="L162" s="46">
        <f>IF($B162="","",IF($K162&lt;=0,"Not Due",IF($K162&lt;=AgeB1,"0-"&amp;AgeB1,IF($K162&lt;=AgeB2,(AgeB1+1)&amp;"-"&amp;AgeB2,IF($K162&lt;=AgeB3,(AgeB2+1)&amp;"-"&amp;AgeB3,IF($K162&lt;=AgeB4,(AgeB3+1)&amp;"-"&amp;AgeB4,"&gt;"&amp;AgeB4))))))</f>
        <v/>
      </c>
      <c r="M162" s="46">
        <f>IF($B162="","",IF(AND(AgeBasis="Due Date",$K162&gt;0),"OVERDUE","Within terms"))</f>
        <v/>
      </c>
    </row>
    <row r="163" ht="15" customHeight="1" s="30">
      <c r="A163" s="45" t="n">
        <v>157</v>
      </c>
      <c r="B163" s="36" t="n"/>
      <c r="C163" s="46">
        <f>IF($B163="","",IFERROR(VLOOKUP($B163,PartyTbl,2,FALSE()),""))</f>
        <v/>
      </c>
      <c r="D163" s="36" t="n"/>
      <c r="E163" s="39" t="n"/>
      <c r="F163" s="39" t="n"/>
      <c r="G163" s="47" t="n"/>
      <c r="H163" s="47" t="n"/>
      <c r="I163" s="48">
        <f>IF($B163="","",N($G163)-N($H163))</f>
        <v/>
      </c>
      <c r="J163" s="49">
        <f>IF($B163="","",IF(AgeBasis="Invoice Date",$E163,IF($F163="",$E163,$F163)))</f>
        <v/>
      </c>
      <c r="K163" s="50">
        <f>IF($B163="","",IF($J163="","",AsOn-$J163))</f>
        <v/>
      </c>
      <c r="L163" s="46">
        <f>IF($B163="","",IF($K163&lt;=0,"Not Due",IF($K163&lt;=AgeB1,"0-"&amp;AgeB1,IF($K163&lt;=AgeB2,(AgeB1+1)&amp;"-"&amp;AgeB2,IF($K163&lt;=AgeB3,(AgeB2+1)&amp;"-"&amp;AgeB3,IF($K163&lt;=AgeB4,(AgeB3+1)&amp;"-"&amp;AgeB4,"&gt;"&amp;AgeB4))))))</f>
        <v/>
      </c>
      <c r="M163" s="46">
        <f>IF($B163="","",IF(AND(AgeBasis="Due Date",$K163&gt;0),"OVERDUE","Within terms"))</f>
        <v/>
      </c>
    </row>
    <row r="164" ht="15" customHeight="1" s="30">
      <c r="A164" s="45" t="n">
        <v>158</v>
      </c>
      <c r="B164" s="36" t="n"/>
      <c r="C164" s="46">
        <f>IF($B164="","",IFERROR(VLOOKUP($B164,PartyTbl,2,FALSE()),""))</f>
        <v/>
      </c>
      <c r="D164" s="36" t="n"/>
      <c r="E164" s="39" t="n"/>
      <c r="F164" s="39" t="n"/>
      <c r="G164" s="47" t="n"/>
      <c r="H164" s="47" t="n"/>
      <c r="I164" s="48">
        <f>IF($B164="","",N($G164)-N($H164))</f>
        <v/>
      </c>
      <c r="J164" s="49">
        <f>IF($B164="","",IF(AgeBasis="Invoice Date",$E164,IF($F164="",$E164,$F164)))</f>
        <v/>
      </c>
      <c r="K164" s="50">
        <f>IF($B164="","",IF($J164="","",AsOn-$J164))</f>
        <v/>
      </c>
      <c r="L164" s="46">
        <f>IF($B164="","",IF($K164&lt;=0,"Not Due",IF($K164&lt;=AgeB1,"0-"&amp;AgeB1,IF($K164&lt;=AgeB2,(AgeB1+1)&amp;"-"&amp;AgeB2,IF($K164&lt;=AgeB3,(AgeB2+1)&amp;"-"&amp;AgeB3,IF($K164&lt;=AgeB4,(AgeB3+1)&amp;"-"&amp;AgeB4,"&gt;"&amp;AgeB4))))))</f>
        <v/>
      </c>
      <c r="M164" s="46">
        <f>IF($B164="","",IF(AND(AgeBasis="Due Date",$K164&gt;0),"OVERDUE","Within terms"))</f>
        <v/>
      </c>
    </row>
    <row r="165" ht="15" customHeight="1" s="30">
      <c r="A165" s="45" t="n">
        <v>159</v>
      </c>
      <c r="B165" s="36" t="n"/>
      <c r="C165" s="46">
        <f>IF($B165="","",IFERROR(VLOOKUP($B165,PartyTbl,2,FALSE()),""))</f>
        <v/>
      </c>
      <c r="D165" s="36" t="n"/>
      <c r="E165" s="39" t="n"/>
      <c r="F165" s="39" t="n"/>
      <c r="G165" s="47" t="n"/>
      <c r="H165" s="47" t="n"/>
      <c r="I165" s="48">
        <f>IF($B165="","",N($G165)-N($H165))</f>
        <v/>
      </c>
      <c r="J165" s="49">
        <f>IF($B165="","",IF(AgeBasis="Invoice Date",$E165,IF($F165="",$E165,$F165)))</f>
        <v/>
      </c>
      <c r="K165" s="50">
        <f>IF($B165="","",IF($J165="","",AsOn-$J165))</f>
        <v/>
      </c>
      <c r="L165" s="46">
        <f>IF($B165="","",IF($K165&lt;=0,"Not Due",IF($K165&lt;=AgeB1,"0-"&amp;AgeB1,IF($K165&lt;=AgeB2,(AgeB1+1)&amp;"-"&amp;AgeB2,IF($K165&lt;=AgeB3,(AgeB2+1)&amp;"-"&amp;AgeB3,IF($K165&lt;=AgeB4,(AgeB3+1)&amp;"-"&amp;AgeB4,"&gt;"&amp;AgeB4))))))</f>
        <v/>
      </c>
      <c r="M165" s="46">
        <f>IF($B165="","",IF(AND(AgeBasis="Due Date",$K165&gt;0),"OVERDUE","Within terms"))</f>
        <v/>
      </c>
    </row>
    <row r="166" ht="15" customHeight="1" s="30">
      <c r="A166" s="45" t="n">
        <v>160</v>
      </c>
      <c r="B166" s="36" t="n"/>
      <c r="C166" s="46">
        <f>IF($B166="","",IFERROR(VLOOKUP($B166,PartyTbl,2,FALSE()),""))</f>
        <v/>
      </c>
      <c r="D166" s="36" t="n"/>
      <c r="E166" s="39" t="n"/>
      <c r="F166" s="39" t="n"/>
      <c r="G166" s="47" t="n"/>
      <c r="H166" s="47" t="n"/>
      <c r="I166" s="48">
        <f>IF($B166="","",N($G166)-N($H166))</f>
        <v/>
      </c>
      <c r="J166" s="49">
        <f>IF($B166="","",IF(AgeBasis="Invoice Date",$E166,IF($F166="",$E166,$F166)))</f>
        <v/>
      </c>
      <c r="K166" s="50">
        <f>IF($B166="","",IF($J166="","",AsOn-$J166))</f>
        <v/>
      </c>
      <c r="L166" s="46">
        <f>IF($B166="","",IF($K166&lt;=0,"Not Due",IF($K166&lt;=AgeB1,"0-"&amp;AgeB1,IF($K166&lt;=AgeB2,(AgeB1+1)&amp;"-"&amp;AgeB2,IF($K166&lt;=AgeB3,(AgeB2+1)&amp;"-"&amp;AgeB3,IF($K166&lt;=AgeB4,(AgeB3+1)&amp;"-"&amp;AgeB4,"&gt;"&amp;AgeB4))))))</f>
        <v/>
      </c>
      <c r="M166" s="46">
        <f>IF($B166="","",IF(AND(AgeBasis="Due Date",$K166&gt;0),"OVERDUE","Within terms"))</f>
        <v/>
      </c>
    </row>
    <row r="167" ht="15" customHeight="1" s="30">
      <c r="A167" s="45" t="n">
        <v>161</v>
      </c>
      <c r="B167" s="36" t="n"/>
      <c r="C167" s="46">
        <f>IF($B167="","",IFERROR(VLOOKUP($B167,PartyTbl,2,FALSE()),""))</f>
        <v/>
      </c>
      <c r="D167" s="36" t="n"/>
      <c r="E167" s="39" t="n"/>
      <c r="F167" s="39" t="n"/>
      <c r="G167" s="47" t="n"/>
      <c r="H167" s="47" t="n"/>
      <c r="I167" s="48">
        <f>IF($B167="","",N($G167)-N($H167))</f>
        <v/>
      </c>
      <c r="J167" s="49">
        <f>IF($B167="","",IF(AgeBasis="Invoice Date",$E167,IF($F167="",$E167,$F167)))</f>
        <v/>
      </c>
      <c r="K167" s="50">
        <f>IF($B167="","",IF($J167="","",AsOn-$J167))</f>
        <v/>
      </c>
      <c r="L167" s="46">
        <f>IF($B167="","",IF($K167&lt;=0,"Not Due",IF($K167&lt;=AgeB1,"0-"&amp;AgeB1,IF($K167&lt;=AgeB2,(AgeB1+1)&amp;"-"&amp;AgeB2,IF($K167&lt;=AgeB3,(AgeB2+1)&amp;"-"&amp;AgeB3,IF($K167&lt;=AgeB4,(AgeB3+1)&amp;"-"&amp;AgeB4,"&gt;"&amp;AgeB4))))))</f>
        <v/>
      </c>
      <c r="M167" s="46">
        <f>IF($B167="","",IF(AND(AgeBasis="Due Date",$K167&gt;0),"OVERDUE","Within terms"))</f>
        <v/>
      </c>
    </row>
    <row r="168" ht="15" customHeight="1" s="30">
      <c r="A168" s="45" t="n">
        <v>162</v>
      </c>
      <c r="B168" s="36" t="n"/>
      <c r="C168" s="46">
        <f>IF($B168="","",IFERROR(VLOOKUP($B168,PartyTbl,2,FALSE()),""))</f>
        <v/>
      </c>
      <c r="D168" s="36" t="n"/>
      <c r="E168" s="39" t="n"/>
      <c r="F168" s="39" t="n"/>
      <c r="G168" s="47" t="n"/>
      <c r="H168" s="47" t="n"/>
      <c r="I168" s="48">
        <f>IF($B168="","",N($G168)-N($H168))</f>
        <v/>
      </c>
      <c r="J168" s="49">
        <f>IF($B168="","",IF(AgeBasis="Invoice Date",$E168,IF($F168="",$E168,$F168)))</f>
        <v/>
      </c>
      <c r="K168" s="50">
        <f>IF($B168="","",IF($J168="","",AsOn-$J168))</f>
        <v/>
      </c>
      <c r="L168" s="46">
        <f>IF($B168="","",IF($K168&lt;=0,"Not Due",IF($K168&lt;=AgeB1,"0-"&amp;AgeB1,IF($K168&lt;=AgeB2,(AgeB1+1)&amp;"-"&amp;AgeB2,IF($K168&lt;=AgeB3,(AgeB2+1)&amp;"-"&amp;AgeB3,IF($K168&lt;=AgeB4,(AgeB3+1)&amp;"-"&amp;AgeB4,"&gt;"&amp;AgeB4))))))</f>
        <v/>
      </c>
      <c r="M168" s="46">
        <f>IF($B168="","",IF(AND(AgeBasis="Due Date",$K168&gt;0),"OVERDUE","Within terms"))</f>
        <v/>
      </c>
    </row>
    <row r="169" ht="15" customHeight="1" s="30">
      <c r="A169" s="45" t="n">
        <v>163</v>
      </c>
      <c r="B169" s="36" t="n"/>
      <c r="C169" s="46">
        <f>IF($B169="","",IFERROR(VLOOKUP($B169,PartyTbl,2,FALSE()),""))</f>
        <v/>
      </c>
      <c r="D169" s="36" t="n"/>
      <c r="E169" s="39" t="n"/>
      <c r="F169" s="39" t="n"/>
      <c r="G169" s="47" t="n"/>
      <c r="H169" s="47" t="n"/>
      <c r="I169" s="48">
        <f>IF($B169="","",N($G169)-N($H169))</f>
        <v/>
      </c>
      <c r="J169" s="49">
        <f>IF($B169="","",IF(AgeBasis="Invoice Date",$E169,IF($F169="",$E169,$F169)))</f>
        <v/>
      </c>
      <c r="K169" s="50">
        <f>IF($B169="","",IF($J169="","",AsOn-$J169))</f>
        <v/>
      </c>
      <c r="L169" s="46">
        <f>IF($B169="","",IF($K169&lt;=0,"Not Due",IF($K169&lt;=AgeB1,"0-"&amp;AgeB1,IF($K169&lt;=AgeB2,(AgeB1+1)&amp;"-"&amp;AgeB2,IF($K169&lt;=AgeB3,(AgeB2+1)&amp;"-"&amp;AgeB3,IF($K169&lt;=AgeB4,(AgeB3+1)&amp;"-"&amp;AgeB4,"&gt;"&amp;AgeB4))))))</f>
        <v/>
      </c>
      <c r="M169" s="46">
        <f>IF($B169="","",IF(AND(AgeBasis="Due Date",$K169&gt;0),"OVERDUE","Within terms"))</f>
        <v/>
      </c>
    </row>
    <row r="170" ht="15" customHeight="1" s="30">
      <c r="A170" s="45" t="n">
        <v>164</v>
      </c>
      <c r="B170" s="36" t="n"/>
      <c r="C170" s="46">
        <f>IF($B170="","",IFERROR(VLOOKUP($B170,PartyTbl,2,FALSE()),""))</f>
        <v/>
      </c>
      <c r="D170" s="36" t="n"/>
      <c r="E170" s="39" t="n"/>
      <c r="F170" s="39" t="n"/>
      <c r="G170" s="47" t="n"/>
      <c r="H170" s="47" t="n"/>
      <c r="I170" s="48">
        <f>IF($B170="","",N($G170)-N($H170))</f>
        <v/>
      </c>
      <c r="J170" s="49">
        <f>IF($B170="","",IF(AgeBasis="Invoice Date",$E170,IF($F170="",$E170,$F170)))</f>
        <v/>
      </c>
      <c r="K170" s="50">
        <f>IF($B170="","",IF($J170="","",AsOn-$J170))</f>
        <v/>
      </c>
      <c r="L170" s="46">
        <f>IF($B170="","",IF($K170&lt;=0,"Not Due",IF($K170&lt;=AgeB1,"0-"&amp;AgeB1,IF($K170&lt;=AgeB2,(AgeB1+1)&amp;"-"&amp;AgeB2,IF($K170&lt;=AgeB3,(AgeB2+1)&amp;"-"&amp;AgeB3,IF($K170&lt;=AgeB4,(AgeB3+1)&amp;"-"&amp;AgeB4,"&gt;"&amp;AgeB4))))))</f>
        <v/>
      </c>
      <c r="M170" s="46">
        <f>IF($B170="","",IF(AND(AgeBasis="Due Date",$K170&gt;0),"OVERDUE","Within terms"))</f>
        <v/>
      </c>
    </row>
    <row r="171" ht="15" customHeight="1" s="30">
      <c r="A171" s="45" t="n">
        <v>165</v>
      </c>
      <c r="B171" s="36" t="n"/>
      <c r="C171" s="46">
        <f>IF($B171="","",IFERROR(VLOOKUP($B171,PartyTbl,2,FALSE()),""))</f>
        <v/>
      </c>
      <c r="D171" s="36" t="n"/>
      <c r="E171" s="39" t="n"/>
      <c r="F171" s="39" t="n"/>
      <c r="G171" s="47" t="n"/>
      <c r="H171" s="47" t="n"/>
      <c r="I171" s="48">
        <f>IF($B171="","",N($G171)-N($H171))</f>
        <v/>
      </c>
      <c r="J171" s="49">
        <f>IF($B171="","",IF(AgeBasis="Invoice Date",$E171,IF($F171="",$E171,$F171)))</f>
        <v/>
      </c>
      <c r="K171" s="50">
        <f>IF($B171="","",IF($J171="","",AsOn-$J171))</f>
        <v/>
      </c>
      <c r="L171" s="46">
        <f>IF($B171="","",IF($K171&lt;=0,"Not Due",IF($K171&lt;=AgeB1,"0-"&amp;AgeB1,IF($K171&lt;=AgeB2,(AgeB1+1)&amp;"-"&amp;AgeB2,IF($K171&lt;=AgeB3,(AgeB2+1)&amp;"-"&amp;AgeB3,IF($K171&lt;=AgeB4,(AgeB3+1)&amp;"-"&amp;AgeB4,"&gt;"&amp;AgeB4))))))</f>
        <v/>
      </c>
      <c r="M171" s="46">
        <f>IF($B171="","",IF(AND(AgeBasis="Due Date",$K171&gt;0),"OVERDUE","Within terms"))</f>
        <v/>
      </c>
    </row>
    <row r="172" ht="15" customHeight="1" s="30">
      <c r="A172" s="45" t="n">
        <v>166</v>
      </c>
      <c r="B172" s="36" t="n"/>
      <c r="C172" s="46">
        <f>IF($B172="","",IFERROR(VLOOKUP($B172,PartyTbl,2,FALSE()),""))</f>
        <v/>
      </c>
      <c r="D172" s="36" t="n"/>
      <c r="E172" s="39" t="n"/>
      <c r="F172" s="39" t="n"/>
      <c r="G172" s="47" t="n"/>
      <c r="H172" s="47" t="n"/>
      <c r="I172" s="48">
        <f>IF($B172="","",N($G172)-N($H172))</f>
        <v/>
      </c>
      <c r="J172" s="49">
        <f>IF($B172="","",IF(AgeBasis="Invoice Date",$E172,IF($F172="",$E172,$F172)))</f>
        <v/>
      </c>
      <c r="K172" s="50">
        <f>IF($B172="","",IF($J172="","",AsOn-$J172))</f>
        <v/>
      </c>
      <c r="L172" s="46">
        <f>IF($B172="","",IF($K172&lt;=0,"Not Due",IF($K172&lt;=AgeB1,"0-"&amp;AgeB1,IF($K172&lt;=AgeB2,(AgeB1+1)&amp;"-"&amp;AgeB2,IF($K172&lt;=AgeB3,(AgeB2+1)&amp;"-"&amp;AgeB3,IF($K172&lt;=AgeB4,(AgeB3+1)&amp;"-"&amp;AgeB4,"&gt;"&amp;AgeB4))))))</f>
        <v/>
      </c>
      <c r="M172" s="46">
        <f>IF($B172="","",IF(AND(AgeBasis="Due Date",$K172&gt;0),"OVERDUE","Within terms"))</f>
        <v/>
      </c>
    </row>
    <row r="173" ht="15" customHeight="1" s="30">
      <c r="A173" s="45" t="n">
        <v>167</v>
      </c>
      <c r="B173" s="36" t="n"/>
      <c r="C173" s="46">
        <f>IF($B173="","",IFERROR(VLOOKUP($B173,PartyTbl,2,FALSE()),""))</f>
        <v/>
      </c>
      <c r="D173" s="36" t="n"/>
      <c r="E173" s="39" t="n"/>
      <c r="F173" s="39" t="n"/>
      <c r="G173" s="47" t="n"/>
      <c r="H173" s="47" t="n"/>
      <c r="I173" s="48">
        <f>IF($B173="","",N($G173)-N($H173))</f>
        <v/>
      </c>
      <c r="J173" s="49">
        <f>IF($B173="","",IF(AgeBasis="Invoice Date",$E173,IF($F173="",$E173,$F173)))</f>
        <v/>
      </c>
      <c r="K173" s="50">
        <f>IF($B173="","",IF($J173="","",AsOn-$J173))</f>
        <v/>
      </c>
      <c r="L173" s="46">
        <f>IF($B173="","",IF($K173&lt;=0,"Not Due",IF($K173&lt;=AgeB1,"0-"&amp;AgeB1,IF($K173&lt;=AgeB2,(AgeB1+1)&amp;"-"&amp;AgeB2,IF($K173&lt;=AgeB3,(AgeB2+1)&amp;"-"&amp;AgeB3,IF($K173&lt;=AgeB4,(AgeB3+1)&amp;"-"&amp;AgeB4,"&gt;"&amp;AgeB4))))))</f>
        <v/>
      </c>
      <c r="M173" s="46">
        <f>IF($B173="","",IF(AND(AgeBasis="Due Date",$K173&gt;0),"OVERDUE","Within terms"))</f>
        <v/>
      </c>
    </row>
    <row r="174" ht="15" customHeight="1" s="30">
      <c r="A174" s="45" t="n">
        <v>168</v>
      </c>
      <c r="B174" s="36" t="n"/>
      <c r="C174" s="46">
        <f>IF($B174="","",IFERROR(VLOOKUP($B174,PartyTbl,2,FALSE()),""))</f>
        <v/>
      </c>
      <c r="D174" s="36" t="n"/>
      <c r="E174" s="39" t="n"/>
      <c r="F174" s="39" t="n"/>
      <c r="G174" s="47" t="n"/>
      <c r="H174" s="47" t="n"/>
      <c r="I174" s="48">
        <f>IF($B174="","",N($G174)-N($H174))</f>
        <v/>
      </c>
      <c r="J174" s="49">
        <f>IF($B174="","",IF(AgeBasis="Invoice Date",$E174,IF($F174="",$E174,$F174)))</f>
        <v/>
      </c>
      <c r="K174" s="50">
        <f>IF($B174="","",IF($J174="","",AsOn-$J174))</f>
        <v/>
      </c>
      <c r="L174" s="46">
        <f>IF($B174="","",IF($K174&lt;=0,"Not Due",IF($K174&lt;=AgeB1,"0-"&amp;AgeB1,IF($K174&lt;=AgeB2,(AgeB1+1)&amp;"-"&amp;AgeB2,IF($K174&lt;=AgeB3,(AgeB2+1)&amp;"-"&amp;AgeB3,IF($K174&lt;=AgeB4,(AgeB3+1)&amp;"-"&amp;AgeB4,"&gt;"&amp;AgeB4))))))</f>
        <v/>
      </c>
      <c r="M174" s="46">
        <f>IF($B174="","",IF(AND(AgeBasis="Due Date",$K174&gt;0),"OVERDUE","Within terms"))</f>
        <v/>
      </c>
    </row>
    <row r="175" ht="15" customHeight="1" s="30">
      <c r="A175" s="45" t="n">
        <v>169</v>
      </c>
      <c r="B175" s="36" t="n"/>
      <c r="C175" s="46">
        <f>IF($B175="","",IFERROR(VLOOKUP($B175,PartyTbl,2,FALSE()),""))</f>
        <v/>
      </c>
      <c r="D175" s="36" t="n"/>
      <c r="E175" s="39" t="n"/>
      <c r="F175" s="39" t="n"/>
      <c r="G175" s="47" t="n"/>
      <c r="H175" s="47" t="n"/>
      <c r="I175" s="48">
        <f>IF($B175="","",N($G175)-N($H175))</f>
        <v/>
      </c>
      <c r="J175" s="49">
        <f>IF($B175="","",IF(AgeBasis="Invoice Date",$E175,IF($F175="",$E175,$F175)))</f>
        <v/>
      </c>
      <c r="K175" s="50">
        <f>IF($B175="","",IF($J175="","",AsOn-$J175))</f>
        <v/>
      </c>
      <c r="L175" s="46">
        <f>IF($B175="","",IF($K175&lt;=0,"Not Due",IF($K175&lt;=AgeB1,"0-"&amp;AgeB1,IF($K175&lt;=AgeB2,(AgeB1+1)&amp;"-"&amp;AgeB2,IF($K175&lt;=AgeB3,(AgeB2+1)&amp;"-"&amp;AgeB3,IF($K175&lt;=AgeB4,(AgeB3+1)&amp;"-"&amp;AgeB4,"&gt;"&amp;AgeB4))))))</f>
        <v/>
      </c>
      <c r="M175" s="46">
        <f>IF($B175="","",IF(AND(AgeBasis="Due Date",$K175&gt;0),"OVERDUE","Within terms"))</f>
        <v/>
      </c>
    </row>
    <row r="176" ht="15" customHeight="1" s="30">
      <c r="A176" s="45" t="n">
        <v>170</v>
      </c>
      <c r="B176" s="36" t="n"/>
      <c r="C176" s="46">
        <f>IF($B176="","",IFERROR(VLOOKUP($B176,PartyTbl,2,FALSE()),""))</f>
        <v/>
      </c>
      <c r="D176" s="36" t="n"/>
      <c r="E176" s="39" t="n"/>
      <c r="F176" s="39" t="n"/>
      <c r="G176" s="47" t="n"/>
      <c r="H176" s="47" t="n"/>
      <c r="I176" s="48">
        <f>IF($B176="","",N($G176)-N($H176))</f>
        <v/>
      </c>
      <c r="J176" s="49">
        <f>IF($B176="","",IF(AgeBasis="Invoice Date",$E176,IF($F176="",$E176,$F176)))</f>
        <v/>
      </c>
      <c r="K176" s="50">
        <f>IF($B176="","",IF($J176="","",AsOn-$J176))</f>
        <v/>
      </c>
      <c r="L176" s="46">
        <f>IF($B176="","",IF($K176&lt;=0,"Not Due",IF($K176&lt;=AgeB1,"0-"&amp;AgeB1,IF($K176&lt;=AgeB2,(AgeB1+1)&amp;"-"&amp;AgeB2,IF($K176&lt;=AgeB3,(AgeB2+1)&amp;"-"&amp;AgeB3,IF($K176&lt;=AgeB4,(AgeB3+1)&amp;"-"&amp;AgeB4,"&gt;"&amp;AgeB4))))))</f>
        <v/>
      </c>
      <c r="M176" s="46">
        <f>IF($B176="","",IF(AND(AgeBasis="Due Date",$K176&gt;0),"OVERDUE","Within terms"))</f>
        <v/>
      </c>
    </row>
    <row r="177" ht="15" customHeight="1" s="30">
      <c r="A177" s="45" t="n">
        <v>171</v>
      </c>
      <c r="B177" s="36" t="n"/>
      <c r="C177" s="46">
        <f>IF($B177="","",IFERROR(VLOOKUP($B177,PartyTbl,2,FALSE()),""))</f>
        <v/>
      </c>
      <c r="D177" s="36" t="n"/>
      <c r="E177" s="39" t="n"/>
      <c r="F177" s="39" t="n"/>
      <c r="G177" s="47" t="n"/>
      <c r="H177" s="47" t="n"/>
      <c r="I177" s="48">
        <f>IF($B177="","",N($G177)-N($H177))</f>
        <v/>
      </c>
      <c r="J177" s="49">
        <f>IF($B177="","",IF(AgeBasis="Invoice Date",$E177,IF($F177="",$E177,$F177)))</f>
        <v/>
      </c>
      <c r="K177" s="50">
        <f>IF($B177="","",IF($J177="","",AsOn-$J177))</f>
        <v/>
      </c>
      <c r="L177" s="46">
        <f>IF($B177="","",IF($K177&lt;=0,"Not Due",IF($K177&lt;=AgeB1,"0-"&amp;AgeB1,IF($K177&lt;=AgeB2,(AgeB1+1)&amp;"-"&amp;AgeB2,IF($K177&lt;=AgeB3,(AgeB2+1)&amp;"-"&amp;AgeB3,IF($K177&lt;=AgeB4,(AgeB3+1)&amp;"-"&amp;AgeB4,"&gt;"&amp;AgeB4))))))</f>
        <v/>
      </c>
      <c r="M177" s="46">
        <f>IF($B177="","",IF(AND(AgeBasis="Due Date",$K177&gt;0),"OVERDUE","Within terms"))</f>
        <v/>
      </c>
    </row>
    <row r="178" ht="15" customHeight="1" s="30">
      <c r="A178" s="45" t="n">
        <v>172</v>
      </c>
      <c r="B178" s="36" t="n"/>
      <c r="C178" s="46">
        <f>IF($B178="","",IFERROR(VLOOKUP($B178,PartyTbl,2,FALSE()),""))</f>
        <v/>
      </c>
      <c r="D178" s="36" t="n"/>
      <c r="E178" s="39" t="n"/>
      <c r="F178" s="39" t="n"/>
      <c r="G178" s="47" t="n"/>
      <c r="H178" s="47" t="n"/>
      <c r="I178" s="48">
        <f>IF($B178="","",N($G178)-N($H178))</f>
        <v/>
      </c>
      <c r="J178" s="49">
        <f>IF($B178="","",IF(AgeBasis="Invoice Date",$E178,IF($F178="",$E178,$F178)))</f>
        <v/>
      </c>
      <c r="K178" s="50">
        <f>IF($B178="","",IF($J178="","",AsOn-$J178))</f>
        <v/>
      </c>
      <c r="L178" s="46">
        <f>IF($B178="","",IF($K178&lt;=0,"Not Due",IF($K178&lt;=AgeB1,"0-"&amp;AgeB1,IF($K178&lt;=AgeB2,(AgeB1+1)&amp;"-"&amp;AgeB2,IF($K178&lt;=AgeB3,(AgeB2+1)&amp;"-"&amp;AgeB3,IF($K178&lt;=AgeB4,(AgeB3+1)&amp;"-"&amp;AgeB4,"&gt;"&amp;AgeB4))))))</f>
        <v/>
      </c>
      <c r="M178" s="46">
        <f>IF($B178="","",IF(AND(AgeBasis="Due Date",$K178&gt;0),"OVERDUE","Within terms"))</f>
        <v/>
      </c>
    </row>
    <row r="179" ht="15" customHeight="1" s="30">
      <c r="A179" s="45" t="n">
        <v>173</v>
      </c>
      <c r="B179" s="36" t="n"/>
      <c r="C179" s="46">
        <f>IF($B179="","",IFERROR(VLOOKUP($B179,PartyTbl,2,FALSE()),""))</f>
        <v/>
      </c>
      <c r="D179" s="36" t="n"/>
      <c r="E179" s="39" t="n"/>
      <c r="F179" s="39" t="n"/>
      <c r="G179" s="47" t="n"/>
      <c r="H179" s="47" t="n"/>
      <c r="I179" s="48">
        <f>IF($B179="","",N($G179)-N($H179))</f>
        <v/>
      </c>
      <c r="J179" s="49">
        <f>IF($B179="","",IF(AgeBasis="Invoice Date",$E179,IF($F179="",$E179,$F179)))</f>
        <v/>
      </c>
      <c r="K179" s="50">
        <f>IF($B179="","",IF($J179="","",AsOn-$J179))</f>
        <v/>
      </c>
      <c r="L179" s="46">
        <f>IF($B179="","",IF($K179&lt;=0,"Not Due",IF($K179&lt;=AgeB1,"0-"&amp;AgeB1,IF($K179&lt;=AgeB2,(AgeB1+1)&amp;"-"&amp;AgeB2,IF($K179&lt;=AgeB3,(AgeB2+1)&amp;"-"&amp;AgeB3,IF($K179&lt;=AgeB4,(AgeB3+1)&amp;"-"&amp;AgeB4,"&gt;"&amp;AgeB4))))))</f>
        <v/>
      </c>
      <c r="M179" s="46">
        <f>IF($B179="","",IF(AND(AgeBasis="Due Date",$K179&gt;0),"OVERDUE","Within terms"))</f>
        <v/>
      </c>
    </row>
    <row r="180" ht="15" customHeight="1" s="30">
      <c r="A180" s="45" t="n">
        <v>174</v>
      </c>
      <c r="B180" s="36" t="n"/>
      <c r="C180" s="46">
        <f>IF($B180="","",IFERROR(VLOOKUP($B180,PartyTbl,2,FALSE()),""))</f>
        <v/>
      </c>
      <c r="D180" s="36" t="n"/>
      <c r="E180" s="39" t="n"/>
      <c r="F180" s="39" t="n"/>
      <c r="G180" s="47" t="n"/>
      <c r="H180" s="47" t="n"/>
      <c r="I180" s="48">
        <f>IF($B180="","",N($G180)-N($H180))</f>
        <v/>
      </c>
      <c r="J180" s="49">
        <f>IF($B180="","",IF(AgeBasis="Invoice Date",$E180,IF($F180="",$E180,$F180)))</f>
        <v/>
      </c>
      <c r="K180" s="50">
        <f>IF($B180="","",IF($J180="","",AsOn-$J180))</f>
        <v/>
      </c>
      <c r="L180" s="46">
        <f>IF($B180="","",IF($K180&lt;=0,"Not Due",IF($K180&lt;=AgeB1,"0-"&amp;AgeB1,IF($K180&lt;=AgeB2,(AgeB1+1)&amp;"-"&amp;AgeB2,IF($K180&lt;=AgeB3,(AgeB2+1)&amp;"-"&amp;AgeB3,IF($K180&lt;=AgeB4,(AgeB3+1)&amp;"-"&amp;AgeB4,"&gt;"&amp;AgeB4))))))</f>
        <v/>
      </c>
      <c r="M180" s="46">
        <f>IF($B180="","",IF(AND(AgeBasis="Due Date",$K180&gt;0),"OVERDUE","Within terms"))</f>
        <v/>
      </c>
    </row>
    <row r="181" ht="15" customHeight="1" s="30">
      <c r="A181" s="45" t="n">
        <v>175</v>
      </c>
      <c r="B181" s="36" t="n"/>
      <c r="C181" s="46">
        <f>IF($B181="","",IFERROR(VLOOKUP($B181,PartyTbl,2,FALSE()),""))</f>
        <v/>
      </c>
      <c r="D181" s="36" t="n"/>
      <c r="E181" s="39" t="n"/>
      <c r="F181" s="39" t="n"/>
      <c r="G181" s="47" t="n"/>
      <c r="H181" s="47" t="n"/>
      <c r="I181" s="48">
        <f>IF($B181="","",N($G181)-N($H181))</f>
        <v/>
      </c>
      <c r="J181" s="49">
        <f>IF($B181="","",IF(AgeBasis="Invoice Date",$E181,IF($F181="",$E181,$F181)))</f>
        <v/>
      </c>
      <c r="K181" s="50">
        <f>IF($B181="","",IF($J181="","",AsOn-$J181))</f>
        <v/>
      </c>
      <c r="L181" s="46">
        <f>IF($B181="","",IF($K181&lt;=0,"Not Due",IF($K181&lt;=AgeB1,"0-"&amp;AgeB1,IF($K181&lt;=AgeB2,(AgeB1+1)&amp;"-"&amp;AgeB2,IF($K181&lt;=AgeB3,(AgeB2+1)&amp;"-"&amp;AgeB3,IF($K181&lt;=AgeB4,(AgeB3+1)&amp;"-"&amp;AgeB4,"&gt;"&amp;AgeB4))))))</f>
        <v/>
      </c>
      <c r="M181" s="46">
        <f>IF($B181="","",IF(AND(AgeBasis="Due Date",$K181&gt;0),"OVERDUE","Within terms"))</f>
        <v/>
      </c>
    </row>
    <row r="182" ht="15" customHeight="1" s="30">
      <c r="A182" s="45" t="n">
        <v>176</v>
      </c>
      <c r="B182" s="36" t="n"/>
      <c r="C182" s="46">
        <f>IF($B182="","",IFERROR(VLOOKUP($B182,PartyTbl,2,FALSE()),""))</f>
        <v/>
      </c>
      <c r="D182" s="36" t="n"/>
      <c r="E182" s="39" t="n"/>
      <c r="F182" s="39" t="n"/>
      <c r="G182" s="47" t="n"/>
      <c r="H182" s="47" t="n"/>
      <c r="I182" s="48">
        <f>IF($B182="","",N($G182)-N($H182))</f>
        <v/>
      </c>
      <c r="J182" s="49">
        <f>IF($B182="","",IF(AgeBasis="Invoice Date",$E182,IF($F182="",$E182,$F182)))</f>
        <v/>
      </c>
      <c r="K182" s="50">
        <f>IF($B182="","",IF($J182="","",AsOn-$J182))</f>
        <v/>
      </c>
      <c r="L182" s="46">
        <f>IF($B182="","",IF($K182&lt;=0,"Not Due",IF($K182&lt;=AgeB1,"0-"&amp;AgeB1,IF($K182&lt;=AgeB2,(AgeB1+1)&amp;"-"&amp;AgeB2,IF($K182&lt;=AgeB3,(AgeB2+1)&amp;"-"&amp;AgeB3,IF($K182&lt;=AgeB4,(AgeB3+1)&amp;"-"&amp;AgeB4,"&gt;"&amp;AgeB4))))))</f>
        <v/>
      </c>
      <c r="M182" s="46">
        <f>IF($B182="","",IF(AND(AgeBasis="Due Date",$K182&gt;0),"OVERDUE","Within terms"))</f>
        <v/>
      </c>
    </row>
    <row r="183" ht="15" customHeight="1" s="30">
      <c r="A183" s="45" t="n">
        <v>177</v>
      </c>
      <c r="B183" s="36" t="n"/>
      <c r="C183" s="46">
        <f>IF($B183="","",IFERROR(VLOOKUP($B183,PartyTbl,2,FALSE()),""))</f>
        <v/>
      </c>
      <c r="D183" s="36" t="n"/>
      <c r="E183" s="39" t="n"/>
      <c r="F183" s="39" t="n"/>
      <c r="G183" s="47" t="n"/>
      <c r="H183" s="47" t="n"/>
      <c r="I183" s="48">
        <f>IF($B183="","",N($G183)-N($H183))</f>
        <v/>
      </c>
      <c r="J183" s="49">
        <f>IF($B183="","",IF(AgeBasis="Invoice Date",$E183,IF($F183="",$E183,$F183)))</f>
        <v/>
      </c>
      <c r="K183" s="50">
        <f>IF($B183="","",IF($J183="","",AsOn-$J183))</f>
        <v/>
      </c>
      <c r="L183" s="46">
        <f>IF($B183="","",IF($K183&lt;=0,"Not Due",IF($K183&lt;=AgeB1,"0-"&amp;AgeB1,IF($K183&lt;=AgeB2,(AgeB1+1)&amp;"-"&amp;AgeB2,IF($K183&lt;=AgeB3,(AgeB2+1)&amp;"-"&amp;AgeB3,IF($K183&lt;=AgeB4,(AgeB3+1)&amp;"-"&amp;AgeB4,"&gt;"&amp;AgeB4))))))</f>
        <v/>
      </c>
      <c r="M183" s="46">
        <f>IF($B183="","",IF(AND(AgeBasis="Due Date",$K183&gt;0),"OVERDUE","Within terms"))</f>
        <v/>
      </c>
    </row>
    <row r="184" ht="15" customHeight="1" s="30">
      <c r="A184" s="45" t="n">
        <v>178</v>
      </c>
      <c r="B184" s="36" t="n"/>
      <c r="C184" s="46">
        <f>IF($B184="","",IFERROR(VLOOKUP($B184,PartyTbl,2,FALSE()),""))</f>
        <v/>
      </c>
      <c r="D184" s="36" t="n"/>
      <c r="E184" s="39" t="n"/>
      <c r="F184" s="39" t="n"/>
      <c r="G184" s="47" t="n"/>
      <c r="H184" s="47" t="n"/>
      <c r="I184" s="48">
        <f>IF($B184="","",N($G184)-N($H184))</f>
        <v/>
      </c>
      <c r="J184" s="49">
        <f>IF($B184="","",IF(AgeBasis="Invoice Date",$E184,IF($F184="",$E184,$F184)))</f>
        <v/>
      </c>
      <c r="K184" s="50">
        <f>IF($B184="","",IF($J184="","",AsOn-$J184))</f>
        <v/>
      </c>
      <c r="L184" s="46">
        <f>IF($B184="","",IF($K184&lt;=0,"Not Due",IF($K184&lt;=AgeB1,"0-"&amp;AgeB1,IF($K184&lt;=AgeB2,(AgeB1+1)&amp;"-"&amp;AgeB2,IF($K184&lt;=AgeB3,(AgeB2+1)&amp;"-"&amp;AgeB3,IF($K184&lt;=AgeB4,(AgeB3+1)&amp;"-"&amp;AgeB4,"&gt;"&amp;AgeB4))))))</f>
        <v/>
      </c>
      <c r="M184" s="46">
        <f>IF($B184="","",IF(AND(AgeBasis="Due Date",$K184&gt;0),"OVERDUE","Within terms"))</f>
        <v/>
      </c>
    </row>
    <row r="185" ht="15" customHeight="1" s="30">
      <c r="A185" s="45" t="n">
        <v>179</v>
      </c>
      <c r="B185" s="36" t="n"/>
      <c r="C185" s="46">
        <f>IF($B185="","",IFERROR(VLOOKUP($B185,PartyTbl,2,FALSE()),""))</f>
        <v/>
      </c>
      <c r="D185" s="36" t="n"/>
      <c r="E185" s="39" t="n"/>
      <c r="F185" s="39" t="n"/>
      <c r="G185" s="47" t="n"/>
      <c r="H185" s="47" t="n"/>
      <c r="I185" s="48">
        <f>IF($B185="","",N($G185)-N($H185))</f>
        <v/>
      </c>
      <c r="J185" s="49">
        <f>IF($B185="","",IF(AgeBasis="Invoice Date",$E185,IF($F185="",$E185,$F185)))</f>
        <v/>
      </c>
      <c r="K185" s="50">
        <f>IF($B185="","",IF($J185="","",AsOn-$J185))</f>
        <v/>
      </c>
      <c r="L185" s="46">
        <f>IF($B185="","",IF($K185&lt;=0,"Not Due",IF($K185&lt;=AgeB1,"0-"&amp;AgeB1,IF($K185&lt;=AgeB2,(AgeB1+1)&amp;"-"&amp;AgeB2,IF($K185&lt;=AgeB3,(AgeB2+1)&amp;"-"&amp;AgeB3,IF($K185&lt;=AgeB4,(AgeB3+1)&amp;"-"&amp;AgeB4,"&gt;"&amp;AgeB4))))))</f>
        <v/>
      </c>
      <c r="M185" s="46">
        <f>IF($B185="","",IF(AND(AgeBasis="Due Date",$K185&gt;0),"OVERDUE","Within terms"))</f>
        <v/>
      </c>
    </row>
    <row r="186" ht="15" customHeight="1" s="30">
      <c r="A186" s="45" t="n">
        <v>180</v>
      </c>
      <c r="B186" s="36" t="n"/>
      <c r="C186" s="46">
        <f>IF($B186="","",IFERROR(VLOOKUP($B186,PartyTbl,2,FALSE()),""))</f>
        <v/>
      </c>
      <c r="D186" s="36" t="n"/>
      <c r="E186" s="39" t="n"/>
      <c r="F186" s="39" t="n"/>
      <c r="G186" s="47" t="n"/>
      <c r="H186" s="47" t="n"/>
      <c r="I186" s="48">
        <f>IF($B186="","",N($G186)-N($H186))</f>
        <v/>
      </c>
      <c r="J186" s="49">
        <f>IF($B186="","",IF(AgeBasis="Invoice Date",$E186,IF($F186="",$E186,$F186)))</f>
        <v/>
      </c>
      <c r="K186" s="50">
        <f>IF($B186="","",IF($J186="","",AsOn-$J186))</f>
        <v/>
      </c>
      <c r="L186" s="46">
        <f>IF($B186="","",IF($K186&lt;=0,"Not Due",IF($K186&lt;=AgeB1,"0-"&amp;AgeB1,IF($K186&lt;=AgeB2,(AgeB1+1)&amp;"-"&amp;AgeB2,IF($K186&lt;=AgeB3,(AgeB2+1)&amp;"-"&amp;AgeB3,IF($K186&lt;=AgeB4,(AgeB3+1)&amp;"-"&amp;AgeB4,"&gt;"&amp;AgeB4))))))</f>
        <v/>
      </c>
      <c r="M186" s="46">
        <f>IF($B186="","",IF(AND(AgeBasis="Due Date",$K186&gt;0),"OVERDUE","Within terms"))</f>
        <v/>
      </c>
    </row>
    <row r="187" ht="15" customHeight="1" s="30">
      <c r="A187" s="45" t="n">
        <v>181</v>
      </c>
      <c r="B187" s="36" t="n"/>
      <c r="C187" s="46">
        <f>IF($B187="","",IFERROR(VLOOKUP($B187,PartyTbl,2,FALSE()),""))</f>
        <v/>
      </c>
      <c r="D187" s="36" t="n"/>
      <c r="E187" s="39" t="n"/>
      <c r="F187" s="39" t="n"/>
      <c r="G187" s="47" t="n"/>
      <c r="H187" s="47" t="n"/>
      <c r="I187" s="48">
        <f>IF($B187="","",N($G187)-N($H187))</f>
        <v/>
      </c>
      <c r="J187" s="49">
        <f>IF($B187="","",IF(AgeBasis="Invoice Date",$E187,IF($F187="",$E187,$F187)))</f>
        <v/>
      </c>
      <c r="K187" s="50">
        <f>IF($B187="","",IF($J187="","",AsOn-$J187))</f>
        <v/>
      </c>
      <c r="L187" s="46">
        <f>IF($B187="","",IF($K187&lt;=0,"Not Due",IF($K187&lt;=AgeB1,"0-"&amp;AgeB1,IF($K187&lt;=AgeB2,(AgeB1+1)&amp;"-"&amp;AgeB2,IF($K187&lt;=AgeB3,(AgeB2+1)&amp;"-"&amp;AgeB3,IF($K187&lt;=AgeB4,(AgeB3+1)&amp;"-"&amp;AgeB4,"&gt;"&amp;AgeB4))))))</f>
        <v/>
      </c>
      <c r="M187" s="46">
        <f>IF($B187="","",IF(AND(AgeBasis="Due Date",$K187&gt;0),"OVERDUE","Within terms"))</f>
        <v/>
      </c>
    </row>
    <row r="188" ht="15" customHeight="1" s="30">
      <c r="A188" s="45" t="n">
        <v>182</v>
      </c>
      <c r="B188" s="36" t="n"/>
      <c r="C188" s="46">
        <f>IF($B188="","",IFERROR(VLOOKUP($B188,PartyTbl,2,FALSE()),""))</f>
        <v/>
      </c>
      <c r="D188" s="36" t="n"/>
      <c r="E188" s="39" t="n"/>
      <c r="F188" s="39" t="n"/>
      <c r="G188" s="47" t="n"/>
      <c r="H188" s="47" t="n"/>
      <c r="I188" s="48">
        <f>IF($B188="","",N($G188)-N($H188))</f>
        <v/>
      </c>
      <c r="J188" s="49">
        <f>IF($B188="","",IF(AgeBasis="Invoice Date",$E188,IF($F188="",$E188,$F188)))</f>
        <v/>
      </c>
      <c r="K188" s="50">
        <f>IF($B188="","",IF($J188="","",AsOn-$J188))</f>
        <v/>
      </c>
      <c r="L188" s="46">
        <f>IF($B188="","",IF($K188&lt;=0,"Not Due",IF($K188&lt;=AgeB1,"0-"&amp;AgeB1,IF($K188&lt;=AgeB2,(AgeB1+1)&amp;"-"&amp;AgeB2,IF($K188&lt;=AgeB3,(AgeB2+1)&amp;"-"&amp;AgeB3,IF($K188&lt;=AgeB4,(AgeB3+1)&amp;"-"&amp;AgeB4,"&gt;"&amp;AgeB4))))))</f>
        <v/>
      </c>
      <c r="M188" s="46">
        <f>IF($B188="","",IF(AND(AgeBasis="Due Date",$K188&gt;0),"OVERDUE","Within terms"))</f>
        <v/>
      </c>
    </row>
    <row r="189" ht="15" customHeight="1" s="30">
      <c r="A189" s="45" t="n">
        <v>183</v>
      </c>
      <c r="B189" s="36" t="n"/>
      <c r="C189" s="46">
        <f>IF($B189="","",IFERROR(VLOOKUP($B189,PartyTbl,2,FALSE()),""))</f>
        <v/>
      </c>
      <c r="D189" s="36" t="n"/>
      <c r="E189" s="39" t="n"/>
      <c r="F189" s="39" t="n"/>
      <c r="G189" s="47" t="n"/>
      <c r="H189" s="47" t="n"/>
      <c r="I189" s="48">
        <f>IF($B189="","",N($G189)-N($H189))</f>
        <v/>
      </c>
      <c r="J189" s="49">
        <f>IF($B189="","",IF(AgeBasis="Invoice Date",$E189,IF($F189="",$E189,$F189)))</f>
        <v/>
      </c>
      <c r="K189" s="50">
        <f>IF($B189="","",IF($J189="","",AsOn-$J189))</f>
        <v/>
      </c>
      <c r="L189" s="46">
        <f>IF($B189="","",IF($K189&lt;=0,"Not Due",IF($K189&lt;=AgeB1,"0-"&amp;AgeB1,IF($K189&lt;=AgeB2,(AgeB1+1)&amp;"-"&amp;AgeB2,IF($K189&lt;=AgeB3,(AgeB2+1)&amp;"-"&amp;AgeB3,IF($K189&lt;=AgeB4,(AgeB3+1)&amp;"-"&amp;AgeB4,"&gt;"&amp;AgeB4))))))</f>
        <v/>
      </c>
      <c r="M189" s="46">
        <f>IF($B189="","",IF(AND(AgeBasis="Due Date",$K189&gt;0),"OVERDUE","Within terms"))</f>
        <v/>
      </c>
    </row>
    <row r="190" ht="15" customHeight="1" s="30">
      <c r="A190" s="45" t="n">
        <v>184</v>
      </c>
      <c r="B190" s="36" t="n"/>
      <c r="C190" s="46">
        <f>IF($B190="","",IFERROR(VLOOKUP($B190,PartyTbl,2,FALSE()),""))</f>
        <v/>
      </c>
      <c r="D190" s="36" t="n"/>
      <c r="E190" s="39" t="n"/>
      <c r="F190" s="39" t="n"/>
      <c r="G190" s="47" t="n"/>
      <c r="H190" s="47" t="n"/>
      <c r="I190" s="48">
        <f>IF($B190="","",N($G190)-N($H190))</f>
        <v/>
      </c>
      <c r="J190" s="49">
        <f>IF($B190="","",IF(AgeBasis="Invoice Date",$E190,IF($F190="",$E190,$F190)))</f>
        <v/>
      </c>
      <c r="K190" s="50">
        <f>IF($B190="","",IF($J190="","",AsOn-$J190))</f>
        <v/>
      </c>
      <c r="L190" s="46">
        <f>IF($B190="","",IF($K190&lt;=0,"Not Due",IF($K190&lt;=AgeB1,"0-"&amp;AgeB1,IF($K190&lt;=AgeB2,(AgeB1+1)&amp;"-"&amp;AgeB2,IF($K190&lt;=AgeB3,(AgeB2+1)&amp;"-"&amp;AgeB3,IF($K190&lt;=AgeB4,(AgeB3+1)&amp;"-"&amp;AgeB4,"&gt;"&amp;AgeB4))))))</f>
        <v/>
      </c>
      <c r="M190" s="46">
        <f>IF($B190="","",IF(AND(AgeBasis="Due Date",$K190&gt;0),"OVERDUE","Within terms"))</f>
        <v/>
      </c>
    </row>
    <row r="191" ht="15" customHeight="1" s="30">
      <c r="A191" s="45" t="n">
        <v>185</v>
      </c>
      <c r="B191" s="36" t="n"/>
      <c r="C191" s="46">
        <f>IF($B191="","",IFERROR(VLOOKUP($B191,PartyTbl,2,FALSE()),""))</f>
        <v/>
      </c>
      <c r="D191" s="36" t="n"/>
      <c r="E191" s="39" t="n"/>
      <c r="F191" s="39" t="n"/>
      <c r="G191" s="47" t="n"/>
      <c r="H191" s="47" t="n"/>
      <c r="I191" s="48">
        <f>IF($B191="","",N($G191)-N($H191))</f>
        <v/>
      </c>
      <c r="J191" s="49">
        <f>IF($B191="","",IF(AgeBasis="Invoice Date",$E191,IF($F191="",$E191,$F191)))</f>
        <v/>
      </c>
      <c r="K191" s="50">
        <f>IF($B191="","",IF($J191="","",AsOn-$J191))</f>
        <v/>
      </c>
      <c r="L191" s="46">
        <f>IF($B191="","",IF($K191&lt;=0,"Not Due",IF($K191&lt;=AgeB1,"0-"&amp;AgeB1,IF($K191&lt;=AgeB2,(AgeB1+1)&amp;"-"&amp;AgeB2,IF($K191&lt;=AgeB3,(AgeB2+1)&amp;"-"&amp;AgeB3,IF($K191&lt;=AgeB4,(AgeB3+1)&amp;"-"&amp;AgeB4,"&gt;"&amp;AgeB4))))))</f>
        <v/>
      </c>
      <c r="M191" s="46">
        <f>IF($B191="","",IF(AND(AgeBasis="Due Date",$K191&gt;0),"OVERDUE","Within terms"))</f>
        <v/>
      </c>
    </row>
    <row r="192" ht="15" customHeight="1" s="30">
      <c r="A192" s="45" t="n">
        <v>186</v>
      </c>
      <c r="B192" s="36" t="n"/>
      <c r="C192" s="46">
        <f>IF($B192="","",IFERROR(VLOOKUP($B192,PartyTbl,2,FALSE()),""))</f>
        <v/>
      </c>
      <c r="D192" s="36" t="n"/>
      <c r="E192" s="39" t="n"/>
      <c r="F192" s="39" t="n"/>
      <c r="G192" s="47" t="n"/>
      <c r="H192" s="47" t="n"/>
      <c r="I192" s="48">
        <f>IF($B192="","",N($G192)-N($H192))</f>
        <v/>
      </c>
      <c r="J192" s="49">
        <f>IF($B192="","",IF(AgeBasis="Invoice Date",$E192,IF($F192="",$E192,$F192)))</f>
        <v/>
      </c>
      <c r="K192" s="50">
        <f>IF($B192="","",IF($J192="","",AsOn-$J192))</f>
        <v/>
      </c>
      <c r="L192" s="46">
        <f>IF($B192="","",IF($K192&lt;=0,"Not Due",IF($K192&lt;=AgeB1,"0-"&amp;AgeB1,IF($K192&lt;=AgeB2,(AgeB1+1)&amp;"-"&amp;AgeB2,IF($K192&lt;=AgeB3,(AgeB2+1)&amp;"-"&amp;AgeB3,IF($K192&lt;=AgeB4,(AgeB3+1)&amp;"-"&amp;AgeB4,"&gt;"&amp;AgeB4))))))</f>
        <v/>
      </c>
      <c r="M192" s="46">
        <f>IF($B192="","",IF(AND(AgeBasis="Due Date",$K192&gt;0),"OVERDUE","Within terms"))</f>
        <v/>
      </c>
    </row>
    <row r="193" ht="15" customHeight="1" s="30">
      <c r="A193" s="45" t="n">
        <v>187</v>
      </c>
      <c r="B193" s="36" t="n"/>
      <c r="C193" s="46">
        <f>IF($B193="","",IFERROR(VLOOKUP($B193,PartyTbl,2,FALSE()),""))</f>
        <v/>
      </c>
      <c r="D193" s="36" t="n"/>
      <c r="E193" s="39" t="n"/>
      <c r="F193" s="39" t="n"/>
      <c r="G193" s="47" t="n"/>
      <c r="H193" s="47" t="n"/>
      <c r="I193" s="48">
        <f>IF($B193="","",N($G193)-N($H193))</f>
        <v/>
      </c>
      <c r="J193" s="49">
        <f>IF($B193="","",IF(AgeBasis="Invoice Date",$E193,IF($F193="",$E193,$F193)))</f>
        <v/>
      </c>
      <c r="K193" s="50">
        <f>IF($B193="","",IF($J193="","",AsOn-$J193))</f>
        <v/>
      </c>
      <c r="L193" s="46">
        <f>IF($B193="","",IF($K193&lt;=0,"Not Due",IF($K193&lt;=AgeB1,"0-"&amp;AgeB1,IF($K193&lt;=AgeB2,(AgeB1+1)&amp;"-"&amp;AgeB2,IF($K193&lt;=AgeB3,(AgeB2+1)&amp;"-"&amp;AgeB3,IF($K193&lt;=AgeB4,(AgeB3+1)&amp;"-"&amp;AgeB4,"&gt;"&amp;AgeB4))))))</f>
        <v/>
      </c>
      <c r="M193" s="46">
        <f>IF($B193="","",IF(AND(AgeBasis="Due Date",$K193&gt;0),"OVERDUE","Within terms"))</f>
        <v/>
      </c>
    </row>
    <row r="194" ht="15" customHeight="1" s="30">
      <c r="A194" s="45" t="n">
        <v>188</v>
      </c>
      <c r="B194" s="36" t="n"/>
      <c r="C194" s="46">
        <f>IF($B194="","",IFERROR(VLOOKUP($B194,PartyTbl,2,FALSE()),""))</f>
        <v/>
      </c>
      <c r="D194" s="36" t="n"/>
      <c r="E194" s="39" t="n"/>
      <c r="F194" s="39" t="n"/>
      <c r="G194" s="47" t="n"/>
      <c r="H194" s="47" t="n"/>
      <c r="I194" s="48">
        <f>IF($B194="","",N($G194)-N($H194))</f>
        <v/>
      </c>
      <c r="J194" s="49">
        <f>IF($B194="","",IF(AgeBasis="Invoice Date",$E194,IF($F194="",$E194,$F194)))</f>
        <v/>
      </c>
      <c r="K194" s="50">
        <f>IF($B194="","",IF($J194="","",AsOn-$J194))</f>
        <v/>
      </c>
      <c r="L194" s="46">
        <f>IF($B194="","",IF($K194&lt;=0,"Not Due",IF($K194&lt;=AgeB1,"0-"&amp;AgeB1,IF($K194&lt;=AgeB2,(AgeB1+1)&amp;"-"&amp;AgeB2,IF($K194&lt;=AgeB3,(AgeB2+1)&amp;"-"&amp;AgeB3,IF($K194&lt;=AgeB4,(AgeB3+1)&amp;"-"&amp;AgeB4,"&gt;"&amp;AgeB4))))))</f>
        <v/>
      </c>
      <c r="M194" s="46">
        <f>IF($B194="","",IF(AND(AgeBasis="Due Date",$K194&gt;0),"OVERDUE","Within terms"))</f>
        <v/>
      </c>
    </row>
    <row r="195" ht="15" customHeight="1" s="30">
      <c r="A195" s="45" t="n">
        <v>189</v>
      </c>
      <c r="B195" s="36" t="n"/>
      <c r="C195" s="46">
        <f>IF($B195="","",IFERROR(VLOOKUP($B195,PartyTbl,2,FALSE()),""))</f>
        <v/>
      </c>
      <c r="D195" s="36" t="n"/>
      <c r="E195" s="39" t="n"/>
      <c r="F195" s="39" t="n"/>
      <c r="G195" s="47" t="n"/>
      <c r="H195" s="47" t="n"/>
      <c r="I195" s="48">
        <f>IF($B195="","",N($G195)-N($H195))</f>
        <v/>
      </c>
      <c r="J195" s="49">
        <f>IF($B195="","",IF(AgeBasis="Invoice Date",$E195,IF($F195="",$E195,$F195)))</f>
        <v/>
      </c>
      <c r="K195" s="50">
        <f>IF($B195="","",IF($J195="","",AsOn-$J195))</f>
        <v/>
      </c>
      <c r="L195" s="46">
        <f>IF($B195="","",IF($K195&lt;=0,"Not Due",IF($K195&lt;=AgeB1,"0-"&amp;AgeB1,IF($K195&lt;=AgeB2,(AgeB1+1)&amp;"-"&amp;AgeB2,IF($K195&lt;=AgeB3,(AgeB2+1)&amp;"-"&amp;AgeB3,IF($K195&lt;=AgeB4,(AgeB3+1)&amp;"-"&amp;AgeB4,"&gt;"&amp;AgeB4))))))</f>
        <v/>
      </c>
      <c r="M195" s="46">
        <f>IF($B195="","",IF(AND(AgeBasis="Due Date",$K195&gt;0),"OVERDUE","Within terms"))</f>
        <v/>
      </c>
    </row>
    <row r="196" ht="15" customHeight="1" s="30">
      <c r="A196" s="45" t="n">
        <v>190</v>
      </c>
      <c r="B196" s="36" t="n"/>
      <c r="C196" s="46">
        <f>IF($B196="","",IFERROR(VLOOKUP($B196,PartyTbl,2,FALSE()),""))</f>
        <v/>
      </c>
      <c r="D196" s="36" t="n"/>
      <c r="E196" s="39" t="n"/>
      <c r="F196" s="39" t="n"/>
      <c r="G196" s="47" t="n"/>
      <c r="H196" s="47" t="n"/>
      <c r="I196" s="48">
        <f>IF($B196="","",N($G196)-N($H196))</f>
        <v/>
      </c>
      <c r="J196" s="49">
        <f>IF($B196="","",IF(AgeBasis="Invoice Date",$E196,IF($F196="",$E196,$F196)))</f>
        <v/>
      </c>
      <c r="K196" s="50">
        <f>IF($B196="","",IF($J196="","",AsOn-$J196))</f>
        <v/>
      </c>
      <c r="L196" s="46">
        <f>IF($B196="","",IF($K196&lt;=0,"Not Due",IF($K196&lt;=AgeB1,"0-"&amp;AgeB1,IF($K196&lt;=AgeB2,(AgeB1+1)&amp;"-"&amp;AgeB2,IF($K196&lt;=AgeB3,(AgeB2+1)&amp;"-"&amp;AgeB3,IF($K196&lt;=AgeB4,(AgeB3+1)&amp;"-"&amp;AgeB4,"&gt;"&amp;AgeB4))))))</f>
        <v/>
      </c>
      <c r="M196" s="46">
        <f>IF($B196="","",IF(AND(AgeBasis="Due Date",$K196&gt;0),"OVERDUE","Within terms"))</f>
        <v/>
      </c>
    </row>
    <row r="197" ht="15" customHeight="1" s="30">
      <c r="A197" s="45" t="n">
        <v>191</v>
      </c>
      <c r="B197" s="36" t="n"/>
      <c r="C197" s="46">
        <f>IF($B197="","",IFERROR(VLOOKUP($B197,PartyTbl,2,FALSE()),""))</f>
        <v/>
      </c>
      <c r="D197" s="36" t="n"/>
      <c r="E197" s="39" t="n"/>
      <c r="F197" s="39" t="n"/>
      <c r="G197" s="47" t="n"/>
      <c r="H197" s="47" t="n"/>
      <c r="I197" s="48">
        <f>IF($B197="","",N($G197)-N($H197))</f>
        <v/>
      </c>
      <c r="J197" s="49">
        <f>IF($B197="","",IF(AgeBasis="Invoice Date",$E197,IF($F197="",$E197,$F197)))</f>
        <v/>
      </c>
      <c r="K197" s="50">
        <f>IF($B197="","",IF($J197="","",AsOn-$J197))</f>
        <v/>
      </c>
      <c r="L197" s="46">
        <f>IF($B197="","",IF($K197&lt;=0,"Not Due",IF($K197&lt;=AgeB1,"0-"&amp;AgeB1,IF($K197&lt;=AgeB2,(AgeB1+1)&amp;"-"&amp;AgeB2,IF($K197&lt;=AgeB3,(AgeB2+1)&amp;"-"&amp;AgeB3,IF($K197&lt;=AgeB4,(AgeB3+1)&amp;"-"&amp;AgeB4,"&gt;"&amp;AgeB4))))))</f>
        <v/>
      </c>
      <c r="M197" s="46">
        <f>IF($B197="","",IF(AND(AgeBasis="Due Date",$K197&gt;0),"OVERDUE","Within terms"))</f>
        <v/>
      </c>
    </row>
    <row r="198" ht="15" customHeight="1" s="30">
      <c r="A198" s="45" t="n">
        <v>192</v>
      </c>
      <c r="B198" s="36" t="n"/>
      <c r="C198" s="46">
        <f>IF($B198="","",IFERROR(VLOOKUP($B198,PartyTbl,2,FALSE()),""))</f>
        <v/>
      </c>
      <c r="D198" s="36" t="n"/>
      <c r="E198" s="39" t="n"/>
      <c r="F198" s="39" t="n"/>
      <c r="G198" s="47" t="n"/>
      <c r="H198" s="47" t="n"/>
      <c r="I198" s="48">
        <f>IF($B198="","",N($G198)-N($H198))</f>
        <v/>
      </c>
      <c r="J198" s="49">
        <f>IF($B198="","",IF(AgeBasis="Invoice Date",$E198,IF($F198="",$E198,$F198)))</f>
        <v/>
      </c>
      <c r="K198" s="50">
        <f>IF($B198="","",IF($J198="","",AsOn-$J198))</f>
        <v/>
      </c>
      <c r="L198" s="46">
        <f>IF($B198="","",IF($K198&lt;=0,"Not Due",IF($K198&lt;=AgeB1,"0-"&amp;AgeB1,IF($K198&lt;=AgeB2,(AgeB1+1)&amp;"-"&amp;AgeB2,IF($K198&lt;=AgeB3,(AgeB2+1)&amp;"-"&amp;AgeB3,IF($K198&lt;=AgeB4,(AgeB3+1)&amp;"-"&amp;AgeB4,"&gt;"&amp;AgeB4))))))</f>
        <v/>
      </c>
      <c r="M198" s="46">
        <f>IF($B198="","",IF(AND(AgeBasis="Due Date",$K198&gt;0),"OVERDUE","Within terms"))</f>
        <v/>
      </c>
    </row>
    <row r="199" ht="15" customHeight="1" s="30">
      <c r="A199" s="45" t="n">
        <v>193</v>
      </c>
      <c r="B199" s="36" t="n"/>
      <c r="C199" s="46">
        <f>IF($B199="","",IFERROR(VLOOKUP($B199,PartyTbl,2,FALSE()),""))</f>
        <v/>
      </c>
      <c r="D199" s="36" t="n"/>
      <c r="E199" s="39" t="n"/>
      <c r="F199" s="39" t="n"/>
      <c r="G199" s="47" t="n"/>
      <c r="H199" s="47" t="n"/>
      <c r="I199" s="48">
        <f>IF($B199="","",N($G199)-N($H199))</f>
        <v/>
      </c>
      <c r="J199" s="49">
        <f>IF($B199="","",IF(AgeBasis="Invoice Date",$E199,IF($F199="",$E199,$F199)))</f>
        <v/>
      </c>
      <c r="K199" s="50">
        <f>IF($B199="","",IF($J199="","",AsOn-$J199))</f>
        <v/>
      </c>
      <c r="L199" s="46">
        <f>IF($B199="","",IF($K199&lt;=0,"Not Due",IF($K199&lt;=AgeB1,"0-"&amp;AgeB1,IF($K199&lt;=AgeB2,(AgeB1+1)&amp;"-"&amp;AgeB2,IF($K199&lt;=AgeB3,(AgeB2+1)&amp;"-"&amp;AgeB3,IF($K199&lt;=AgeB4,(AgeB3+1)&amp;"-"&amp;AgeB4,"&gt;"&amp;AgeB4))))))</f>
        <v/>
      </c>
      <c r="M199" s="46">
        <f>IF($B199="","",IF(AND(AgeBasis="Due Date",$K199&gt;0),"OVERDUE","Within terms"))</f>
        <v/>
      </c>
    </row>
    <row r="200" ht="15" customHeight="1" s="30">
      <c r="A200" s="45" t="n">
        <v>194</v>
      </c>
      <c r="B200" s="36" t="n"/>
      <c r="C200" s="46">
        <f>IF($B200="","",IFERROR(VLOOKUP($B200,PartyTbl,2,FALSE()),""))</f>
        <v/>
      </c>
      <c r="D200" s="36" t="n"/>
      <c r="E200" s="39" t="n"/>
      <c r="F200" s="39" t="n"/>
      <c r="G200" s="47" t="n"/>
      <c r="H200" s="47" t="n"/>
      <c r="I200" s="48">
        <f>IF($B200="","",N($G200)-N($H200))</f>
        <v/>
      </c>
      <c r="J200" s="49">
        <f>IF($B200="","",IF(AgeBasis="Invoice Date",$E200,IF($F200="",$E200,$F200)))</f>
        <v/>
      </c>
      <c r="K200" s="50">
        <f>IF($B200="","",IF($J200="","",AsOn-$J200))</f>
        <v/>
      </c>
      <c r="L200" s="46">
        <f>IF($B200="","",IF($K200&lt;=0,"Not Due",IF($K200&lt;=AgeB1,"0-"&amp;AgeB1,IF($K200&lt;=AgeB2,(AgeB1+1)&amp;"-"&amp;AgeB2,IF($K200&lt;=AgeB3,(AgeB2+1)&amp;"-"&amp;AgeB3,IF($K200&lt;=AgeB4,(AgeB3+1)&amp;"-"&amp;AgeB4,"&gt;"&amp;AgeB4))))))</f>
        <v/>
      </c>
      <c r="M200" s="46">
        <f>IF($B200="","",IF(AND(AgeBasis="Due Date",$K200&gt;0),"OVERDUE","Within terms"))</f>
        <v/>
      </c>
    </row>
    <row r="201" ht="15" customHeight="1" s="30">
      <c r="A201" s="45" t="n">
        <v>195</v>
      </c>
      <c r="B201" s="36" t="n"/>
      <c r="C201" s="46">
        <f>IF($B201="","",IFERROR(VLOOKUP($B201,PartyTbl,2,FALSE()),""))</f>
        <v/>
      </c>
      <c r="D201" s="36" t="n"/>
      <c r="E201" s="39" t="n"/>
      <c r="F201" s="39" t="n"/>
      <c r="G201" s="47" t="n"/>
      <c r="H201" s="47" t="n"/>
      <c r="I201" s="48">
        <f>IF($B201="","",N($G201)-N($H201))</f>
        <v/>
      </c>
      <c r="J201" s="49">
        <f>IF($B201="","",IF(AgeBasis="Invoice Date",$E201,IF($F201="",$E201,$F201)))</f>
        <v/>
      </c>
      <c r="K201" s="50">
        <f>IF($B201="","",IF($J201="","",AsOn-$J201))</f>
        <v/>
      </c>
      <c r="L201" s="46">
        <f>IF($B201="","",IF($K201&lt;=0,"Not Due",IF($K201&lt;=AgeB1,"0-"&amp;AgeB1,IF($K201&lt;=AgeB2,(AgeB1+1)&amp;"-"&amp;AgeB2,IF($K201&lt;=AgeB3,(AgeB2+1)&amp;"-"&amp;AgeB3,IF($K201&lt;=AgeB4,(AgeB3+1)&amp;"-"&amp;AgeB4,"&gt;"&amp;AgeB4))))))</f>
        <v/>
      </c>
      <c r="M201" s="46">
        <f>IF($B201="","",IF(AND(AgeBasis="Due Date",$K201&gt;0),"OVERDUE","Within terms"))</f>
        <v/>
      </c>
    </row>
    <row r="202" ht="15" customHeight="1" s="30">
      <c r="A202" s="45" t="n">
        <v>196</v>
      </c>
      <c r="B202" s="36" t="n"/>
      <c r="C202" s="46">
        <f>IF($B202="","",IFERROR(VLOOKUP($B202,PartyTbl,2,FALSE()),""))</f>
        <v/>
      </c>
      <c r="D202" s="36" t="n"/>
      <c r="E202" s="39" t="n"/>
      <c r="F202" s="39" t="n"/>
      <c r="G202" s="47" t="n"/>
      <c r="H202" s="47" t="n"/>
      <c r="I202" s="48">
        <f>IF($B202="","",N($G202)-N($H202))</f>
        <v/>
      </c>
      <c r="J202" s="49">
        <f>IF($B202="","",IF(AgeBasis="Invoice Date",$E202,IF($F202="",$E202,$F202)))</f>
        <v/>
      </c>
      <c r="K202" s="50">
        <f>IF($B202="","",IF($J202="","",AsOn-$J202))</f>
        <v/>
      </c>
      <c r="L202" s="46">
        <f>IF($B202="","",IF($K202&lt;=0,"Not Due",IF($K202&lt;=AgeB1,"0-"&amp;AgeB1,IF($K202&lt;=AgeB2,(AgeB1+1)&amp;"-"&amp;AgeB2,IF($K202&lt;=AgeB3,(AgeB2+1)&amp;"-"&amp;AgeB3,IF($K202&lt;=AgeB4,(AgeB3+1)&amp;"-"&amp;AgeB4,"&gt;"&amp;AgeB4))))))</f>
        <v/>
      </c>
      <c r="M202" s="46">
        <f>IF($B202="","",IF(AND(AgeBasis="Due Date",$K202&gt;0),"OVERDUE","Within terms"))</f>
        <v/>
      </c>
    </row>
    <row r="203" ht="15" customHeight="1" s="30">
      <c r="A203" s="45" t="n">
        <v>197</v>
      </c>
      <c r="B203" s="36" t="n"/>
      <c r="C203" s="46">
        <f>IF($B203="","",IFERROR(VLOOKUP($B203,PartyTbl,2,FALSE()),""))</f>
        <v/>
      </c>
      <c r="D203" s="36" t="n"/>
      <c r="E203" s="39" t="n"/>
      <c r="F203" s="39" t="n"/>
      <c r="G203" s="47" t="n"/>
      <c r="H203" s="47" t="n"/>
      <c r="I203" s="48">
        <f>IF($B203="","",N($G203)-N($H203))</f>
        <v/>
      </c>
      <c r="J203" s="49">
        <f>IF($B203="","",IF(AgeBasis="Invoice Date",$E203,IF($F203="",$E203,$F203)))</f>
        <v/>
      </c>
      <c r="K203" s="50">
        <f>IF($B203="","",IF($J203="","",AsOn-$J203))</f>
        <v/>
      </c>
      <c r="L203" s="46">
        <f>IF($B203="","",IF($K203&lt;=0,"Not Due",IF($K203&lt;=AgeB1,"0-"&amp;AgeB1,IF($K203&lt;=AgeB2,(AgeB1+1)&amp;"-"&amp;AgeB2,IF($K203&lt;=AgeB3,(AgeB2+1)&amp;"-"&amp;AgeB3,IF($K203&lt;=AgeB4,(AgeB3+1)&amp;"-"&amp;AgeB4,"&gt;"&amp;AgeB4))))))</f>
        <v/>
      </c>
      <c r="M203" s="46">
        <f>IF($B203="","",IF(AND(AgeBasis="Due Date",$K203&gt;0),"OVERDUE","Within terms"))</f>
        <v/>
      </c>
    </row>
    <row r="204" ht="15" customHeight="1" s="30">
      <c r="A204" s="45" t="n">
        <v>198</v>
      </c>
      <c r="B204" s="36" t="n"/>
      <c r="C204" s="46">
        <f>IF($B204="","",IFERROR(VLOOKUP($B204,PartyTbl,2,FALSE()),""))</f>
        <v/>
      </c>
      <c r="D204" s="36" t="n"/>
      <c r="E204" s="39" t="n"/>
      <c r="F204" s="39" t="n"/>
      <c r="G204" s="47" t="n"/>
      <c r="H204" s="47" t="n"/>
      <c r="I204" s="48">
        <f>IF($B204="","",N($G204)-N($H204))</f>
        <v/>
      </c>
      <c r="J204" s="49">
        <f>IF($B204="","",IF(AgeBasis="Invoice Date",$E204,IF($F204="",$E204,$F204)))</f>
        <v/>
      </c>
      <c r="K204" s="50">
        <f>IF($B204="","",IF($J204="","",AsOn-$J204))</f>
        <v/>
      </c>
      <c r="L204" s="46">
        <f>IF($B204="","",IF($K204&lt;=0,"Not Due",IF($K204&lt;=AgeB1,"0-"&amp;AgeB1,IF($K204&lt;=AgeB2,(AgeB1+1)&amp;"-"&amp;AgeB2,IF($K204&lt;=AgeB3,(AgeB2+1)&amp;"-"&amp;AgeB3,IF($K204&lt;=AgeB4,(AgeB3+1)&amp;"-"&amp;AgeB4,"&gt;"&amp;AgeB4))))))</f>
        <v/>
      </c>
      <c r="M204" s="46">
        <f>IF($B204="","",IF(AND(AgeBasis="Due Date",$K204&gt;0),"OVERDUE","Within terms"))</f>
        <v/>
      </c>
    </row>
    <row r="205" ht="15" customHeight="1" s="30">
      <c r="A205" s="45" t="n">
        <v>199</v>
      </c>
      <c r="B205" s="36" t="n"/>
      <c r="C205" s="46">
        <f>IF($B205="","",IFERROR(VLOOKUP($B205,PartyTbl,2,FALSE()),""))</f>
        <v/>
      </c>
      <c r="D205" s="36" t="n"/>
      <c r="E205" s="39" t="n"/>
      <c r="F205" s="39" t="n"/>
      <c r="G205" s="47" t="n"/>
      <c r="H205" s="47" t="n"/>
      <c r="I205" s="48">
        <f>IF($B205="","",N($G205)-N($H205))</f>
        <v/>
      </c>
      <c r="J205" s="49">
        <f>IF($B205="","",IF(AgeBasis="Invoice Date",$E205,IF($F205="",$E205,$F205)))</f>
        <v/>
      </c>
      <c r="K205" s="50">
        <f>IF($B205="","",IF($J205="","",AsOn-$J205))</f>
        <v/>
      </c>
      <c r="L205" s="46">
        <f>IF($B205="","",IF($K205&lt;=0,"Not Due",IF($K205&lt;=AgeB1,"0-"&amp;AgeB1,IF($K205&lt;=AgeB2,(AgeB1+1)&amp;"-"&amp;AgeB2,IF($K205&lt;=AgeB3,(AgeB2+1)&amp;"-"&amp;AgeB3,IF($K205&lt;=AgeB4,(AgeB3+1)&amp;"-"&amp;AgeB4,"&gt;"&amp;AgeB4))))))</f>
        <v/>
      </c>
      <c r="M205" s="46">
        <f>IF($B205="","",IF(AND(AgeBasis="Due Date",$K205&gt;0),"OVERDUE","Within terms"))</f>
        <v/>
      </c>
    </row>
    <row r="206" ht="15" customHeight="1" s="30">
      <c r="A206" s="45" t="n">
        <v>200</v>
      </c>
      <c r="B206" s="36" t="n"/>
      <c r="C206" s="46">
        <f>IF($B206="","",IFERROR(VLOOKUP($B206,PartyTbl,2,FALSE()),""))</f>
        <v/>
      </c>
      <c r="D206" s="36" t="n"/>
      <c r="E206" s="39" t="n"/>
      <c r="F206" s="39" t="n"/>
      <c r="G206" s="47" t="n"/>
      <c r="H206" s="47" t="n"/>
      <c r="I206" s="48">
        <f>IF($B206="","",N($G206)-N($H206))</f>
        <v/>
      </c>
      <c r="J206" s="49">
        <f>IF($B206="","",IF(AgeBasis="Invoice Date",$E206,IF($F206="",$E206,$F206)))</f>
        <v/>
      </c>
      <c r="K206" s="50">
        <f>IF($B206="","",IF($J206="","",AsOn-$J206))</f>
        <v/>
      </c>
      <c r="L206" s="46">
        <f>IF($B206="","",IF($K206&lt;=0,"Not Due",IF($K206&lt;=AgeB1,"0-"&amp;AgeB1,IF($K206&lt;=AgeB2,(AgeB1+1)&amp;"-"&amp;AgeB2,IF($K206&lt;=AgeB3,(AgeB2+1)&amp;"-"&amp;AgeB3,IF($K206&lt;=AgeB4,(AgeB3+1)&amp;"-"&amp;AgeB4,"&gt;"&amp;AgeB4))))))</f>
        <v/>
      </c>
      <c r="M206" s="46">
        <f>IF($B206="","",IF(AND(AgeBasis="Due Date",$K206&gt;0),"OVERDUE","Within terms"))</f>
        <v/>
      </c>
    </row>
    <row r="207" ht="15" customHeight="1" s="30">
      <c r="A207" s="45" t="n">
        <v>201</v>
      </c>
      <c r="B207" s="36" t="n"/>
      <c r="C207" s="46">
        <f>IF($B207="","",IFERROR(VLOOKUP($B207,PartyTbl,2,FALSE()),""))</f>
        <v/>
      </c>
      <c r="D207" s="36" t="n"/>
      <c r="E207" s="39" t="n"/>
      <c r="F207" s="39" t="n"/>
      <c r="G207" s="47" t="n"/>
      <c r="H207" s="47" t="n"/>
      <c r="I207" s="48">
        <f>IF($B207="","",N($G207)-N($H207))</f>
        <v/>
      </c>
      <c r="J207" s="49">
        <f>IF($B207="","",IF(AgeBasis="Invoice Date",$E207,IF($F207="",$E207,$F207)))</f>
        <v/>
      </c>
      <c r="K207" s="50">
        <f>IF($B207="","",IF($J207="","",AsOn-$J207))</f>
        <v/>
      </c>
      <c r="L207" s="46">
        <f>IF($B207="","",IF($K207&lt;=0,"Not Due",IF($K207&lt;=AgeB1,"0-"&amp;AgeB1,IF($K207&lt;=AgeB2,(AgeB1+1)&amp;"-"&amp;AgeB2,IF($K207&lt;=AgeB3,(AgeB2+1)&amp;"-"&amp;AgeB3,IF($K207&lt;=AgeB4,(AgeB3+1)&amp;"-"&amp;AgeB4,"&gt;"&amp;AgeB4))))))</f>
        <v/>
      </c>
      <c r="M207" s="46">
        <f>IF($B207="","",IF(AND(AgeBasis="Due Date",$K207&gt;0),"OVERDUE","Within terms"))</f>
        <v/>
      </c>
    </row>
    <row r="208" ht="15" customHeight="1" s="30">
      <c r="A208" s="45" t="n">
        <v>202</v>
      </c>
      <c r="B208" s="36" t="n"/>
      <c r="C208" s="46">
        <f>IF($B208="","",IFERROR(VLOOKUP($B208,PartyTbl,2,FALSE()),""))</f>
        <v/>
      </c>
      <c r="D208" s="36" t="n"/>
      <c r="E208" s="39" t="n"/>
      <c r="F208" s="39" t="n"/>
      <c r="G208" s="47" t="n"/>
      <c r="H208" s="47" t="n"/>
      <c r="I208" s="48">
        <f>IF($B208="","",N($G208)-N($H208))</f>
        <v/>
      </c>
      <c r="J208" s="49">
        <f>IF($B208="","",IF(AgeBasis="Invoice Date",$E208,IF($F208="",$E208,$F208)))</f>
        <v/>
      </c>
      <c r="K208" s="50">
        <f>IF($B208="","",IF($J208="","",AsOn-$J208))</f>
        <v/>
      </c>
      <c r="L208" s="46">
        <f>IF($B208="","",IF($K208&lt;=0,"Not Due",IF($K208&lt;=AgeB1,"0-"&amp;AgeB1,IF($K208&lt;=AgeB2,(AgeB1+1)&amp;"-"&amp;AgeB2,IF($K208&lt;=AgeB3,(AgeB2+1)&amp;"-"&amp;AgeB3,IF($K208&lt;=AgeB4,(AgeB3+1)&amp;"-"&amp;AgeB4,"&gt;"&amp;AgeB4))))))</f>
        <v/>
      </c>
      <c r="M208" s="46">
        <f>IF($B208="","",IF(AND(AgeBasis="Due Date",$K208&gt;0),"OVERDUE","Within terms"))</f>
        <v/>
      </c>
    </row>
    <row r="209" ht="15" customHeight="1" s="30">
      <c r="A209" s="45" t="n">
        <v>203</v>
      </c>
      <c r="B209" s="36" t="n"/>
      <c r="C209" s="46">
        <f>IF($B209="","",IFERROR(VLOOKUP($B209,PartyTbl,2,FALSE()),""))</f>
        <v/>
      </c>
      <c r="D209" s="36" t="n"/>
      <c r="E209" s="39" t="n"/>
      <c r="F209" s="39" t="n"/>
      <c r="G209" s="47" t="n"/>
      <c r="H209" s="47" t="n"/>
      <c r="I209" s="48">
        <f>IF($B209="","",N($G209)-N($H209))</f>
        <v/>
      </c>
      <c r="J209" s="49">
        <f>IF($B209="","",IF(AgeBasis="Invoice Date",$E209,IF($F209="",$E209,$F209)))</f>
        <v/>
      </c>
      <c r="K209" s="50">
        <f>IF($B209="","",IF($J209="","",AsOn-$J209))</f>
        <v/>
      </c>
      <c r="L209" s="46">
        <f>IF($B209="","",IF($K209&lt;=0,"Not Due",IF($K209&lt;=AgeB1,"0-"&amp;AgeB1,IF($K209&lt;=AgeB2,(AgeB1+1)&amp;"-"&amp;AgeB2,IF($K209&lt;=AgeB3,(AgeB2+1)&amp;"-"&amp;AgeB3,IF($K209&lt;=AgeB4,(AgeB3+1)&amp;"-"&amp;AgeB4,"&gt;"&amp;AgeB4))))))</f>
        <v/>
      </c>
      <c r="M209" s="46">
        <f>IF($B209="","",IF(AND(AgeBasis="Due Date",$K209&gt;0),"OVERDUE","Within terms"))</f>
        <v/>
      </c>
    </row>
    <row r="210" ht="15" customHeight="1" s="30">
      <c r="A210" s="45" t="n">
        <v>204</v>
      </c>
      <c r="B210" s="36" t="n"/>
      <c r="C210" s="46">
        <f>IF($B210="","",IFERROR(VLOOKUP($B210,PartyTbl,2,FALSE()),""))</f>
        <v/>
      </c>
      <c r="D210" s="36" t="n"/>
      <c r="E210" s="39" t="n"/>
      <c r="F210" s="39" t="n"/>
      <c r="G210" s="47" t="n"/>
      <c r="H210" s="47" t="n"/>
      <c r="I210" s="48">
        <f>IF($B210="","",N($G210)-N($H210))</f>
        <v/>
      </c>
      <c r="J210" s="49">
        <f>IF($B210="","",IF(AgeBasis="Invoice Date",$E210,IF($F210="",$E210,$F210)))</f>
        <v/>
      </c>
      <c r="K210" s="50">
        <f>IF($B210="","",IF($J210="","",AsOn-$J210))</f>
        <v/>
      </c>
      <c r="L210" s="46">
        <f>IF($B210="","",IF($K210&lt;=0,"Not Due",IF($K210&lt;=AgeB1,"0-"&amp;AgeB1,IF($K210&lt;=AgeB2,(AgeB1+1)&amp;"-"&amp;AgeB2,IF($K210&lt;=AgeB3,(AgeB2+1)&amp;"-"&amp;AgeB3,IF($K210&lt;=AgeB4,(AgeB3+1)&amp;"-"&amp;AgeB4,"&gt;"&amp;AgeB4))))))</f>
        <v/>
      </c>
      <c r="M210" s="46">
        <f>IF($B210="","",IF(AND(AgeBasis="Due Date",$K210&gt;0),"OVERDUE","Within terms"))</f>
        <v/>
      </c>
    </row>
    <row r="211" ht="15" customHeight="1" s="30">
      <c r="A211" s="45" t="n">
        <v>205</v>
      </c>
      <c r="B211" s="36" t="n"/>
      <c r="C211" s="46">
        <f>IF($B211="","",IFERROR(VLOOKUP($B211,PartyTbl,2,FALSE()),""))</f>
        <v/>
      </c>
      <c r="D211" s="36" t="n"/>
      <c r="E211" s="39" t="n"/>
      <c r="F211" s="39" t="n"/>
      <c r="G211" s="47" t="n"/>
      <c r="H211" s="47" t="n"/>
      <c r="I211" s="48">
        <f>IF($B211="","",N($G211)-N($H211))</f>
        <v/>
      </c>
      <c r="J211" s="49">
        <f>IF($B211="","",IF(AgeBasis="Invoice Date",$E211,IF($F211="",$E211,$F211)))</f>
        <v/>
      </c>
      <c r="K211" s="50">
        <f>IF($B211="","",IF($J211="","",AsOn-$J211))</f>
        <v/>
      </c>
      <c r="L211" s="46">
        <f>IF($B211="","",IF($K211&lt;=0,"Not Due",IF($K211&lt;=AgeB1,"0-"&amp;AgeB1,IF($K211&lt;=AgeB2,(AgeB1+1)&amp;"-"&amp;AgeB2,IF($K211&lt;=AgeB3,(AgeB2+1)&amp;"-"&amp;AgeB3,IF($K211&lt;=AgeB4,(AgeB3+1)&amp;"-"&amp;AgeB4,"&gt;"&amp;AgeB4))))))</f>
        <v/>
      </c>
      <c r="M211" s="46">
        <f>IF($B211="","",IF(AND(AgeBasis="Due Date",$K211&gt;0),"OVERDUE","Within terms"))</f>
        <v/>
      </c>
    </row>
    <row r="212" ht="15" customHeight="1" s="30">
      <c r="A212" s="45" t="n">
        <v>206</v>
      </c>
      <c r="B212" s="36" t="n"/>
      <c r="C212" s="46">
        <f>IF($B212="","",IFERROR(VLOOKUP($B212,PartyTbl,2,FALSE()),""))</f>
        <v/>
      </c>
      <c r="D212" s="36" t="n"/>
      <c r="E212" s="39" t="n"/>
      <c r="F212" s="39" t="n"/>
      <c r="G212" s="47" t="n"/>
      <c r="H212" s="47" t="n"/>
      <c r="I212" s="48">
        <f>IF($B212="","",N($G212)-N($H212))</f>
        <v/>
      </c>
      <c r="J212" s="49">
        <f>IF($B212="","",IF(AgeBasis="Invoice Date",$E212,IF($F212="",$E212,$F212)))</f>
        <v/>
      </c>
      <c r="K212" s="50">
        <f>IF($B212="","",IF($J212="","",AsOn-$J212))</f>
        <v/>
      </c>
      <c r="L212" s="46">
        <f>IF($B212="","",IF($K212&lt;=0,"Not Due",IF($K212&lt;=AgeB1,"0-"&amp;AgeB1,IF($K212&lt;=AgeB2,(AgeB1+1)&amp;"-"&amp;AgeB2,IF($K212&lt;=AgeB3,(AgeB2+1)&amp;"-"&amp;AgeB3,IF($K212&lt;=AgeB4,(AgeB3+1)&amp;"-"&amp;AgeB4,"&gt;"&amp;AgeB4))))))</f>
        <v/>
      </c>
      <c r="M212" s="46">
        <f>IF($B212="","",IF(AND(AgeBasis="Due Date",$K212&gt;0),"OVERDUE","Within terms"))</f>
        <v/>
      </c>
    </row>
    <row r="213" ht="15" customHeight="1" s="30">
      <c r="A213" s="45" t="n">
        <v>207</v>
      </c>
      <c r="B213" s="36" t="n"/>
      <c r="C213" s="46">
        <f>IF($B213="","",IFERROR(VLOOKUP($B213,PartyTbl,2,FALSE()),""))</f>
        <v/>
      </c>
      <c r="D213" s="36" t="n"/>
      <c r="E213" s="39" t="n"/>
      <c r="F213" s="39" t="n"/>
      <c r="G213" s="47" t="n"/>
      <c r="H213" s="47" t="n"/>
      <c r="I213" s="48">
        <f>IF($B213="","",N($G213)-N($H213))</f>
        <v/>
      </c>
      <c r="J213" s="49">
        <f>IF($B213="","",IF(AgeBasis="Invoice Date",$E213,IF($F213="",$E213,$F213)))</f>
        <v/>
      </c>
      <c r="K213" s="50">
        <f>IF($B213="","",IF($J213="","",AsOn-$J213))</f>
        <v/>
      </c>
      <c r="L213" s="46">
        <f>IF($B213="","",IF($K213&lt;=0,"Not Due",IF($K213&lt;=AgeB1,"0-"&amp;AgeB1,IF($K213&lt;=AgeB2,(AgeB1+1)&amp;"-"&amp;AgeB2,IF($K213&lt;=AgeB3,(AgeB2+1)&amp;"-"&amp;AgeB3,IF($K213&lt;=AgeB4,(AgeB3+1)&amp;"-"&amp;AgeB4,"&gt;"&amp;AgeB4))))))</f>
        <v/>
      </c>
      <c r="M213" s="46">
        <f>IF($B213="","",IF(AND(AgeBasis="Due Date",$K213&gt;0),"OVERDUE","Within terms"))</f>
        <v/>
      </c>
    </row>
    <row r="214" ht="15" customHeight="1" s="30">
      <c r="A214" s="45" t="n">
        <v>208</v>
      </c>
      <c r="B214" s="36" t="n"/>
      <c r="C214" s="46">
        <f>IF($B214="","",IFERROR(VLOOKUP($B214,PartyTbl,2,FALSE()),""))</f>
        <v/>
      </c>
      <c r="D214" s="36" t="n"/>
      <c r="E214" s="39" t="n"/>
      <c r="F214" s="39" t="n"/>
      <c r="G214" s="47" t="n"/>
      <c r="H214" s="47" t="n"/>
      <c r="I214" s="48">
        <f>IF($B214="","",N($G214)-N($H214))</f>
        <v/>
      </c>
      <c r="J214" s="49">
        <f>IF($B214="","",IF(AgeBasis="Invoice Date",$E214,IF($F214="",$E214,$F214)))</f>
        <v/>
      </c>
      <c r="K214" s="50">
        <f>IF($B214="","",IF($J214="","",AsOn-$J214))</f>
        <v/>
      </c>
      <c r="L214" s="46">
        <f>IF($B214="","",IF($K214&lt;=0,"Not Due",IF($K214&lt;=AgeB1,"0-"&amp;AgeB1,IF($K214&lt;=AgeB2,(AgeB1+1)&amp;"-"&amp;AgeB2,IF($K214&lt;=AgeB3,(AgeB2+1)&amp;"-"&amp;AgeB3,IF($K214&lt;=AgeB4,(AgeB3+1)&amp;"-"&amp;AgeB4,"&gt;"&amp;AgeB4))))))</f>
        <v/>
      </c>
      <c r="M214" s="46">
        <f>IF($B214="","",IF(AND(AgeBasis="Due Date",$K214&gt;0),"OVERDUE","Within terms"))</f>
        <v/>
      </c>
    </row>
    <row r="215" ht="15" customHeight="1" s="30">
      <c r="A215" s="45" t="n">
        <v>209</v>
      </c>
      <c r="B215" s="36" t="n"/>
      <c r="C215" s="46">
        <f>IF($B215="","",IFERROR(VLOOKUP($B215,PartyTbl,2,FALSE()),""))</f>
        <v/>
      </c>
      <c r="D215" s="36" t="n"/>
      <c r="E215" s="39" t="n"/>
      <c r="F215" s="39" t="n"/>
      <c r="G215" s="47" t="n"/>
      <c r="H215" s="47" t="n"/>
      <c r="I215" s="48">
        <f>IF($B215="","",N($G215)-N($H215))</f>
        <v/>
      </c>
      <c r="J215" s="49">
        <f>IF($B215="","",IF(AgeBasis="Invoice Date",$E215,IF($F215="",$E215,$F215)))</f>
        <v/>
      </c>
      <c r="K215" s="50">
        <f>IF($B215="","",IF($J215="","",AsOn-$J215))</f>
        <v/>
      </c>
      <c r="L215" s="46">
        <f>IF($B215="","",IF($K215&lt;=0,"Not Due",IF($K215&lt;=AgeB1,"0-"&amp;AgeB1,IF($K215&lt;=AgeB2,(AgeB1+1)&amp;"-"&amp;AgeB2,IF($K215&lt;=AgeB3,(AgeB2+1)&amp;"-"&amp;AgeB3,IF($K215&lt;=AgeB4,(AgeB3+1)&amp;"-"&amp;AgeB4,"&gt;"&amp;AgeB4))))))</f>
        <v/>
      </c>
      <c r="M215" s="46">
        <f>IF($B215="","",IF(AND(AgeBasis="Due Date",$K215&gt;0),"OVERDUE","Within terms"))</f>
        <v/>
      </c>
    </row>
    <row r="216" ht="15" customHeight="1" s="30">
      <c r="A216" s="45" t="n">
        <v>210</v>
      </c>
      <c r="B216" s="36" t="n"/>
      <c r="C216" s="46">
        <f>IF($B216="","",IFERROR(VLOOKUP($B216,PartyTbl,2,FALSE()),""))</f>
        <v/>
      </c>
      <c r="D216" s="36" t="n"/>
      <c r="E216" s="39" t="n"/>
      <c r="F216" s="39" t="n"/>
      <c r="G216" s="47" t="n"/>
      <c r="H216" s="47" t="n"/>
      <c r="I216" s="48">
        <f>IF($B216="","",N($G216)-N($H216))</f>
        <v/>
      </c>
      <c r="J216" s="49">
        <f>IF($B216="","",IF(AgeBasis="Invoice Date",$E216,IF($F216="",$E216,$F216)))</f>
        <v/>
      </c>
      <c r="K216" s="50">
        <f>IF($B216="","",IF($J216="","",AsOn-$J216))</f>
        <v/>
      </c>
      <c r="L216" s="46">
        <f>IF($B216="","",IF($K216&lt;=0,"Not Due",IF($K216&lt;=AgeB1,"0-"&amp;AgeB1,IF($K216&lt;=AgeB2,(AgeB1+1)&amp;"-"&amp;AgeB2,IF($K216&lt;=AgeB3,(AgeB2+1)&amp;"-"&amp;AgeB3,IF($K216&lt;=AgeB4,(AgeB3+1)&amp;"-"&amp;AgeB4,"&gt;"&amp;AgeB4))))))</f>
        <v/>
      </c>
      <c r="M216" s="46">
        <f>IF($B216="","",IF(AND(AgeBasis="Due Date",$K216&gt;0),"OVERDUE","Within terms"))</f>
        <v/>
      </c>
    </row>
    <row r="217" ht="15" customHeight="1" s="30">
      <c r="A217" s="45" t="n">
        <v>211</v>
      </c>
      <c r="B217" s="36" t="n"/>
      <c r="C217" s="46">
        <f>IF($B217="","",IFERROR(VLOOKUP($B217,PartyTbl,2,FALSE()),""))</f>
        <v/>
      </c>
      <c r="D217" s="36" t="n"/>
      <c r="E217" s="39" t="n"/>
      <c r="F217" s="39" t="n"/>
      <c r="G217" s="47" t="n"/>
      <c r="H217" s="47" t="n"/>
      <c r="I217" s="48">
        <f>IF($B217="","",N($G217)-N($H217))</f>
        <v/>
      </c>
      <c r="J217" s="49">
        <f>IF($B217="","",IF(AgeBasis="Invoice Date",$E217,IF($F217="",$E217,$F217)))</f>
        <v/>
      </c>
      <c r="K217" s="50">
        <f>IF($B217="","",IF($J217="","",AsOn-$J217))</f>
        <v/>
      </c>
      <c r="L217" s="46">
        <f>IF($B217="","",IF($K217&lt;=0,"Not Due",IF($K217&lt;=AgeB1,"0-"&amp;AgeB1,IF($K217&lt;=AgeB2,(AgeB1+1)&amp;"-"&amp;AgeB2,IF($K217&lt;=AgeB3,(AgeB2+1)&amp;"-"&amp;AgeB3,IF($K217&lt;=AgeB4,(AgeB3+1)&amp;"-"&amp;AgeB4,"&gt;"&amp;AgeB4))))))</f>
        <v/>
      </c>
      <c r="M217" s="46">
        <f>IF($B217="","",IF(AND(AgeBasis="Due Date",$K217&gt;0),"OVERDUE","Within terms"))</f>
        <v/>
      </c>
    </row>
    <row r="218" ht="15" customHeight="1" s="30">
      <c r="A218" s="45" t="n">
        <v>212</v>
      </c>
      <c r="B218" s="36" t="n"/>
      <c r="C218" s="46">
        <f>IF($B218="","",IFERROR(VLOOKUP($B218,PartyTbl,2,FALSE()),""))</f>
        <v/>
      </c>
      <c r="D218" s="36" t="n"/>
      <c r="E218" s="39" t="n"/>
      <c r="F218" s="39" t="n"/>
      <c r="G218" s="47" t="n"/>
      <c r="H218" s="47" t="n"/>
      <c r="I218" s="48">
        <f>IF($B218="","",N($G218)-N($H218))</f>
        <v/>
      </c>
      <c r="J218" s="49">
        <f>IF($B218="","",IF(AgeBasis="Invoice Date",$E218,IF($F218="",$E218,$F218)))</f>
        <v/>
      </c>
      <c r="K218" s="50">
        <f>IF($B218="","",IF($J218="","",AsOn-$J218))</f>
        <v/>
      </c>
      <c r="L218" s="46">
        <f>IF($B218="","",IF($K218&lt;=0,"Not Due",IF($K218&lt;=AgeB1,"0-"&amp;AgeB1,IF($K218&lt;=AgeB2,(AgeB1+1)&amp;"-"&amp;AgeB2,IF($K218&lt;=AgeB3,(AgeB2+1)&amp;"-"&amp;AgeB3,IF($K218&lt;=AgeB4,(AgeB3+1)&amp;"-"&amp;AgeB4,"&gt;"&amp;AgeB4))))))</f>
        <v/>
      </c>
      <c r="M218" s="46">
        <f>IF($B218="","",IF(AND(AgeBasis="Due Date",$K218&gt;0),"OVERDUE","Within terms"))</f>
        <v/>
      </c>
    </row>
    <row r="219" ht="15" customHeight="1" s="30">
      <c r="A219" s="45" t="n">
        <v>213</v>
      </c>
      <c r="B219" s="36" t="n"/>
      <c r="C219" s="46">
        <f>IF($B219="","",IFERROR(VLOOKUP($B219,PartyTbl,2,FALSE()),""))</f>
        <v/>
      </c>
      <c r="D219" s="36" t="n"/>
      <c r="E219" s="39" t="n"/>
      <c r="F219" s="39" t="n"/>
      <c r="G219" s="47" t="n"/>
      <c r="H219" s="47" t="n"/>
      <c r="I219" s="48">
        <f>IF($B219="","",N($G219)-N($H219))</f>
        <v/>
      </c>
      <c r="J219" s="49">
        <f>IF($B219="","",IF(AgeBasis="Invoice Date",$E219,IF($F219="",$E219,$F219)))</f>
        <v/>
      </c>
      <c r="K219" s="50">
        <f>IF($B219="","",IF($J219="","",AsOn-$J219))</f>
        <v/>
      </c>
      <c r="L219" s="46">
        <f>IF($B219="","",IF($K219&lt;=0,"Not Due",IF($K219&lt;=AgeB1,"0-"&amp;AgeB1,IF($K219&lt;=AgeB2,(AgeB1+1)&amp;"-"&amp;AgeB2,IF($K219&lt;=AgeB3,(AgeB2+1)&amp;"-"&amp;AgeB3,IF($K219&lt;=AgeB4,(AgeB3+1)&amp;"-"&amp;AgeB4,"&gt;"&amp;AgeB4))))))</f>
        <v/>
      </c>
      <c r="M219" s="46">
        <f>IF($B219="","",IF(AND(AgeBasis="Due Date",$K219&gt;0),"OVERDUE","Within terms"))</f>
        <v/>
      </c>
    </row>
    <row r="220" ht="15" customHeight="1" s="30">
      <c r="A220" s="45" t="n">
        <v>214</v>
      </c>
      <c r="B220" s="36" t="n"/>
      <c r="C220" s="46">
        <f>IF($B220="","",IFERROR(VLOOKUP($B220,PartyTbl,2,FALSE()),""))</f>
        <v/>
      </c>
      <c r="D220" s="36" t="n"/>
      <c r="E220" s="39" t="n"/>
      <c r="F220" s="39" t="n"/>
      <c r="G220" s="47" t="n"/>
      <c r="H220" s="47" t="n"/>
      <c r="I220" s="48">
        <f>IF($B220="","",N($G220)-N($H220))</f>
        <v/>
      </c>
      <c r="J220" s="49">
        <f>IF($B220="","",IF(AgeBasis="Invoice Date",$E220,IF($F220="",$E220,$F220)))</f>
        <v/>
      </c>
      <c r="K220" s="50">
        <f>IF($B220="","",IF($J220="","",AsOn-$J220))</f>
        <v/>
      </c>
      <c r="L220" s="46">
        <f>IF($B220="","",IF($K220&lt;=0,"Not Due",IF($K220&lt;=AgeB1,"0-"&amp;AgeB1,IF($K220&lt;=AgeB2,(AgeB1+1)&amp;"-"&amp;AgeB2,IF($K220&lt;=AgeB3,(AgeB2+1)&amp;"-"&amp;AgeB3,IF($K220&lt;=AgeB4,(AgeB3+1)&amp;"-"&amp;AgeB4,"&gt;"&amp;AgeB4))))))</f>
        <v/>
      </c>
      <c r="M220" s="46">
        <f>IF($B220="","",IF(AND(AgeBasis="Due Date",$K220&gt;0),"OVERDUE","Within terms"))</f>
        <v/>
      </c>
    </row>
    <row r="221" ht="15" customHeight="1" s="30">
      <c r="A221" s="45" t="n">
        <v>215</v>
      </c>
      <c r="B221" s="36" t="n"/>
      <c r="C221" s="46">
        <f>IF($B221="","",IFERROR(VLOOKUP($B221,PartyTbl,2,FALSE()),""))</f>
        <v/>
      </c>
      <c r="D221" s="36" t="n"/>
      <c r="E221" s="39" t="n"/>
      <c r="F221" s="39" t="n"/>
      <c r="G221" s="47" t="n"/>
      <c r="H221" s="47" t="n"/>
      <c r="I221" s="48">
        <f>IF($B221="","",N($G221)-N($H221))</f>
        <v/>
      </c>
      <c r="J221" s="49">
        <f>IF($B221="","",IF(AgeBasis="Invoice Date",$E221,IF($F221="",$E221,$F221)))</f>
        <v/>
      </c>
      <c r="K221" s="50">
        <f>IF($B221="","",IF($J221="","",AsOn-$J221))</f>
        <v/>
      </c>
      <c r="L221" s="46">
        <f>IF($B221="","",IF($K221&lt;=0,"Not Due",IF($K221&lt;=AgeB1,"0-"&amp;AgeB1,IF($K221&lt;=AgeB2,(AgeB1+1)&amp;"-"&amp;AgeB2,IF($K221&lt;=AgeB3,(AgeB2+1)&amp;"-"&amp;AgeB3,IF($K221&lt;=AgeB4,(AgeB3+1)&amp;"-"&amp;AgeB4,"&gt;"&amp;AgeB4))))))</f>
        <v/>
      </c>
      <c r="M221" s="46">
        <f>IF($B221="","",IF(AND(AgeBasis="Due Date",$K221&gt;0),"OVERDUE","Within terms"))</f>
        <v/>
      </c>
    </row>
    <row r="222" ht="15" customHeight="1" s="30">
      <c r="A222" s="45" t="n">
        <v>216</v>
      </c>
      <c r="B222" s="36" t="n"/>
      <c r="C222" s="46">
        <f>IF($B222="","",IFERROR(VLOOKUP($B222,PartyTbl,2,FALSE()),""))</f>
        <v/>
      </c>
      <c r="D222" s="36" t="n"/>
      <c r="E222" s="39" t="n"/>
      <c r="F222" s="39" t="n"/>
      <c r="G222" s="47" t="n"/>
      <c r="H222" s="47" t="n"/>
      <c r="I222" s="48">
        <f>IF($B222="","",N($G222)-N($H222))</f>
        <v/>
      </c>
      <c r="J222" s="49">
        <f>IF($B222="","",IF(AgeBasis="Invoice Date",$E222,IF($F222="",$E222,$F222)))</f>
        <v/>
      </c>
      <c r="K222" s="50">
        <f>IF($B222="","",IF($J222="","",AsOn-$J222))</f>
        <v/>
      </c>
      <c r="L222" s="46">
        <f>IF($B222="","",IF($K222&lt;=0,"Not Due",IF($K222&lt;=AgeB1,"0-"&amp;AgeB1,IF($K222&lt;=AgeB2,(AgeB1+1)&amp;"-"&amp;AgeB2,IF($K222&lt;=AgeB3,(AgeB2+1)&amp;"-"&amp;AgeB3,IF($K222&lt;=AgeB4,(AgeB3+1)&amp;"-"&amp;AgeB4,"&gt;"&amp;AgeB4))))))</f>
        <v/>
      </c>
      <c r="M222" s="46">
        <f>IF($B222="","",IF(AND(AgeBasis="Due Date",$K222&gt;0),"OVERDUE","Within terms"))</f>
        <v/>
      </c>
    </row>
    <row r="223" ht="15" customHeight="1" s="30">
      <c r="A223" s="45" t="n">
        <v>217</v>
      </c>
      <c r="B223" s="36" t="n"/>
      <c r="C223" s="46">
        <f>IF($B223="","",IFERROR(VLOOKUP($B223,PartyTbl,2,FALSE()),""))</f>
        <v/>
      </c>
      <c r="D223" s="36" t="n"/>
      <c r="E223" s="39" t="n"/>
      <c r="F223" s="39" t="n"/>
      <c r="G223" s="47" t="n"/>
      <c r="H223" s="47" t="n"/>
      <c r="I223" s="48">
        <f>IF($B223="","",N($G223)-N($H223))</f>
        <v/>
      </c>
      <c r="J223" s="49">
        <f>IF($B223="","",IF(AgeBasis="Invoice Date",$E223,IF($F223="",$E223,$F223)))</f>
        <v/>
      </c>
      <c r="K223" s="50">
        <f>IF($B223="","",IF($J223="","",AsOn-$J223))</f>
        <v/>
      </c>
      <c r="L223" s="46">
        <f>IF($B223="","",IF($K223&lt;=0,"Not Due",IF($K223&lt;=AgeB1,"0-"&amp;AgeB1,IF($K223&lt;=AgeB2,(AgeB1+1)&amp;"-"&amp;AgeB2,IF($K223&lt;=AgeB3,(AgeB2+1)&amp;"-"&amp;AgeB3,IF($K223&lt;=AgeB4,(AgeB3+1)&amp;"-"&amp;AgeB4,"&gt;"&amp;AgeB4))))))</f>
        <v/>
      </c>
      <c r="M223" s="46">
        <f>IF($B223="","",IF(AND(AgeBasis="Due Date",$K223&gt;0),"OVERDUE","Within terms"))</f>
        <v/>
      </c>
    </row>
    <row r="224" ht="15" customHeight="1" s="30">
      <c r="A224" s="45" t="n">
        <v>218</v>
      </c>
      <c r="B224" s="36" t="n"/>
      <c r="C224" s="46">
        <f>IF($B224="","",IFERROR(VLOOKUP($B224,PartyTbl,2,FALSE()),""))</f>
        <v/>
      </c>
      <c r="D224" s="36" t="n"/>
      <c r="E224" s="39" t="n"/>
      <c r="F224" s="39" t="n"/>
      <c r="G224" s="47" t="n"/>
      <c r="H224" s="47" t="n"/>
      <c r="I224" s="48">
        <f>IF($B224="","",N($G224)-N($H224))</f>
        <v/>
      </c>
      <c r="J224" s="49">
        <f>IF($B224="","",IF(AgeBasis="Invoice Date",$E224,IF($F224="",$E224,$F224)))</f>
        <v/>
      </c>
      <c r="K224" s="50">
        <f>IF($B224="","",IF($J224="","",AsOn-$J224))</f>
        <v/>
      </c>
      <c r="L224" s="46">
        <f>IF($B224="","",IF($K224&lt;=0,"Not Due",IF($K224&lt;=AgeB1,"0-"&amp;AgeB1,IF($K224&lt;=AgeB2,(AgeB1+1)&amp;"-"&amp;AgeB2,IF($K224&lt;=AgeB3,(AgeB2+1)&amp;"-"&amp;AgeB3,IF($K224&lt;=AgeB4,(AgeB3+1)&amp;"-"&amp;AgeB4,"&gt;"&amp;AgeB4))))))</f>
        <v/>
      </c>
      <c r="M224" s="46">
        <f>IF($B224="","",IF(AND(AgeBasis="Due Date",$K224&gt;0),"OVERDUE","Within terms"))</f>
        <v/>
      </c>
    </row>
    <row r="225" ht="15" customHeight="1" s="30">
      <c r="A225" s="45" t="n">
        <v>219</v>
      </c>
      <c r="B225" s="36" t="n"/>
      <c r="C225" s="46">
        <f>IF($B225="","",IFERROR(VLOOKUP($B225,PartyTbl,2,FALSE()),""))</f>
        <v/>
      </c>
      <c r="D225" s="36" t="n"/>
      <c r="E225" s="39" t="n"/>
      <c r="F225" s="39" t="n"/>
      <c r="G225" s="47" t="n"/>
      <c r="H225" s="47" t="n"/>
      <c r="I225" s="48">
        <f>IF($B225="","",N($G225)-N($H225))</f>
        <v/>
      </c>
      <c r="J225" s="49">
        <f>IF($B225="","",IF(AgeBasis="Invoice Date",$E225,IF($F225="",$E225,$F225)))</f>
        <v/>
      </c>
      <c r="K225" s="50">
        <f>IF($B225="","",IF($J225="","",AsOn-$J225))</f>
        <v/>
      </c>
      <c r="L225" s="46">
        <f>IF($B225="","",IF($K225&lt;=0,"Not Due",IF($K225&lt;=AgeB1,"0-"&amp;AgeB1,IF($K225&lt;=AgeB2,(AgeB1+1)&amp;"-"&amp;AgeB2,IF($K225&lt;=AgeB3,(AgeB2+1)&amp;"-"&amp;AgeB3,IF($K225&lt;=AgeB4,(AgeB3+1)&amp;"-"&amp;AgeB4,"&gt;"&amp;AgeB4))))))</f>
        <v/>
      </c>
      <c r="M225" s="46">
        <f>IF($B225="","",IF(AND(AgeBasis="Due Date",$K225&gt;0),"OVERDUE","Within terms"))</f>
        <v/>
      </c>
    </row>
    <row r="226" ht="15" customHeight="1" s="30">
      <c r="A226" s="45" t="n">
        <v>220</v>
      </c>
      <c r="B226" s="36" t="n"/>
      <c r="C226" s="46">
        <f>IF($B226="","",IFERROR(VLOOKUP($B226,PartyTbl,2,FALSE()),""))</f>
        <v/>
      </c>
      <c r="D226" s="36" t="n"/>
      <c r="E226" s="39" t="n"/>
      <c r="F226" s="39" t="n"/>
      <c r="G226" s="47" t="n"/>
      <c r="H226" s="47" t="n"/>
      <c r="I226" s="48">
        <f>IF($B226="","",N($G226)-N($H226))</f>
        <v/>
      </c>
      <c r="J226" s="49">
        <f>IF($B226="","",IF(AgeBasis="Invoice Date",$E226,IF($F226="",$E226,$F226)))</f>
        <v/>
      </c>
      <c r="K226" s="50">
        <f>IF($B226="","",IF($J226="","",AsOn-$J226))</f>
        <v/>
      </c>
      <c r="L226" s="46">
        <f>IF($B226="","",IF($K226&lt;=0,"Not Due",IF($K226&lt;=AgeB1,"0-"&amp;AgeB1,IF($K226&lt;=AgeB2,(AgeB1+1)&amp;"-"&amp;AgeB2,IF($K226&lt;=AgeB3,(AgeB2+1)&amp;"-"&amp;AgeB3,IF($K226&lt;=AgeB4,(AgeB3+1)&amp;"-"&amp;AgeB4,"&gt;"&amp;AgeB4))))))</f>
        <v/>
      </c>
      <c r="M226" s="46">
        <f>IF($B226="","",IF(AND(AgeBasis="Due Date",$K226&gt;0),"OVERDUE","Within terms"))</f>
        <v/>
      </c>
    </row>
    <row r="227" ht="15" customHeight="1" s="30">
      <c r="A227" s="45" t="n">
        <v>221</v>
      </c>
      <c r="B227" s="36" t="n"/>
      <c r="C227" s="46">
        <f>IF($B227="","",IFERROR(VLOOKUP($B227,PartyTbl,2,FALSE()),""))</f>
        <v/>
      </c>
      <c r="D227" s="36" t="n"/>
      <c r="E227" s="39" t="n"/>
      <c r="F227" s="39" t="n"/>
      <c r="G227" s="47" t="n"/>
      <c r="H227" s="47" t="n"/>
      <c r="I227" s="48">
        <f>IF($B227="","",N($G227)-N($H227))</f>
        <v/>
      </c>
      <c r="J227" s="49">
        <f>IF($B227="","",IF(AgeBasis="Invoice Date",$E227,IF($F227="",$E227,$F227)))</f>
        <v/>
      </c>
      <c r="K227" s="50">
        <f>IF($B227="","",IF($J227="","",AsOn-$J227))</f>
        <v/>
      </c>
      <c r="L227" s="46">
        <f>IF($B227="","",IF($K227&lt;=0,"Not Due",IF($K227&lt;=AgeB1,"0-"&amp;AgeB1,IF($K227&lt;=AgeB2,(AgeB1+1)&amp;"-"&amp;AgeB2,IF($K227&lt;=AgeB3,(AgeB2+1)&amp;"-"&amp;AgeB3,IF($K227&lt;=AgeB4,(AgeB3+1)&amp;"-"&amp;AgeB4,"&gt;"&amp;AgeB4))))))</f>
        <v/>
      </c>
      <c r="M227" s="46">
        <f>IF($B227="","",IF(AND(AgeBasis="Due Date",$K227&gt;0),"OVERDUE","Within terms"))</f>
        <v/>
      </c>
    </row>
    <row r="228" ht="15" customHeight="1" s="30">
      <c r="A228" s="45" t="n">
        <v>222</v>
      </c>
      <c r="B228" s="36" t="n"/>
      <c r="C228" s="46">
        <f>IF($B228="","",IFERROR(VLOOKUP($B228,PartyTbl,2,FALSE()),""))</f>
        <v/>
      </c>
      <c r="D228" s="36" t="n"/>
      <c r="E228" s="39" t="n"/>
      <c r="F228" s="39" t="n"/>
      <c r="G228" s="47" t="n"/>
      <c r="H228" s="47" t="n"/>
      <c r="I228" s="48">
        <f>IF($B228="","",N($G228)-N($H228))</f>
        <v/>
      </c>
      <c r="J228" s="49">
        <f>IF($B228="","",IF(AgeBasis="Invoice Date",$E228,IF($F228="",$E228,$F228)))</f>
        <v/>
      </c>
      <c r="K228" s="50">
        <f>IF($B228="","",IF($J228="","",AsOn-$J228))</f>
        <v/>
      </c>
      <c r="L228" s="46">
        <f>IF($B228="","",IF($K228&lt;=0,"Not Due",IF($K228&lt;=AgeB1,"0-"&amp;AgeB1,IF($K228&lt;=AgeB2,(AgeB1+1)&amp;"-"&amp;AgeB2,IF($K228&lt;=AgeB3,(AgeB2+1)&amp;"-"&amp;AgeB3,IF($K228&lt;=AgeB4,(AgeB3+1)&amp;"-"&amp;AgeB4,"&gt;"&amp;AgeB4))))))</f>
        <v/>
      </c>
      <c r="M228" s="46">
        <f>IF($B228="","",IF(AND(AgeBasis="Due Date",$K228&gt;0),"OVERDUE","Within terms"))</f>
        <v/>
      </c>
    </row>
    <row r="229" ht="15" customHeight="1" s="30">
      <c r="A229" s="45" t="n">
        <v>223</v>
      </c>
      <c r="B229" s="36" t="n"/>
      <c r="C229" s="46">
        <f>IF($B229="","",IFERROR(VLOOKUP($B229,PartyTbl,2,FALSE()),""))</f>
        <v/>
      </c>
      <c r="D229" s="36" t="n"/>
      <c r="E229" s="39" t="n"/>
      <c r="F229" s="39" t="n"/>
      <c r="G229" s="47" t="n"/>
      <c r="H229" s="47" t="n"/>
      <c r="I229" s="48">
        <f>IF($B229="","",N($G229)-N($H229))</f>
        <v/>
      </c>
      <c r="J229" s="49">
        <f>IF($B229="","",IF(AgeBasis="Invoice Date",$E229,IF($F229="",$E229,$F229)))</f>
        <v/>
      </c>
      <c r="K229" s="50">
        <f>IF($B229="","",IF($J229="","",AsOn-$J229))</f>
        <v/>
      </c>
      <c r="L229" s="46">
        <f>IF($B229="","",IF($K229&lt;=0,"Not Due",IF($K229&lt;=AgeB1,"0-"&amp;AgeB1,IF($K229&lt;=AgeB2,(AgeB1+1)&amp;"-"&amp;AgeB2,IF($K229&lt;=AgeB3,(AgeB2+1)&amp;"-"&amp;AgeB3,IF($K229&lt;=AgeB4,(AgeB3+1)&amp;"-"&amp;AgeB4,"&gt;"&amp;AgeB4))))))</f>
        <v/>
      </c>
      <c r="M229" s="46">
        <f>IF($B229="","",IF(AND(AgeBasis="Due Date",$K229&gt;0),"OVERDUE","Within terms"))</f>
        <v/>
      </c>
    </row>
    <row r="230" ht="15" customHeight="1" s="30">
      <c r="A230" s="45" t="n">
        <v>224</v>
      </c>
      <c r="B230" s="36" t="n"/>
      <c r="C230" s="46">
        <f>IF($B230="","",IFERROR(VLOOKUP($B230,PartyTbl,2,FALSE()),""))</f>
        <v/>
      </c>
      <c r="D230" s="36" t="n"/>
      <c r="E230" s="39" t="n"/>
      <c r="F230" s="39" t="n"/>
      <c r="G230" s="47" t="n"/>
      <c r="H230" s="47" t="n"/>
      <c r="I230" s="48">
        <f>IF($B230="","",N($G230)-N($H230))</f>
        <v/>
      </c>
      <c r="J230" s="49">
        <f>IF($B230="","",IF(AgeBasis="Invoice Date",$E230,IF($F230="",$E230,$F230)))</f>
        <v/>
      </c>
      <c r="K230" s="50">
        <f>IF($B230="","",IF($J230="","",AsOn-$J230))</f>
        <v/>
      </c>
      <c r="L230" s="46">
        <f>IF($B230="","",IF($K230&lt;=0,"Not Due",IF($K230&lt;=AgeB1,"0-"&amp;AgeB1,IF($K230&lt;=AgeB2,(AgeB1+1)&amp;"-"&amp;AgeB2,IF($K230&lt;=AgeB3,(AgeB2+1)&amp;"-"&amp;AgeB3,IF($K230&lt;=AgeB4,(AgeB3+1)&amp;"-"&amp;AgeB4,"&gt;"&amp;AgeB4))))))</f>
        <v/>
      </c>
      <c r="M230" s="46">
        <f>IF($B230="","",IF(AND(AgeBasis="Due Date",$K230&gt;0),"OVERDUE","Within terms"))</f>
        <v/>
      </c>
    </row>
    <row r="231" ht="15" customHeight="1" s="30">
      <c r="A231" s="45" t="n">
        <v>225</v>
      </c>
      <c r="B231" s="36" t="n"/>
      <c r="C231" s="46">
        <f>IF($B231="","",IFERROR(VLOOKUP($B231,PartyTbl,2,FALSE()),""))</f>
        <v/>
      </c>
      <c r="D231" s="36" t="n"/>
      <c r="E231" s="39" t="n"/>
      <c r="F231" s="39" t="n"/>
      <c r="G231" s="47" t="n"/>
      <c r="H231" s="47" t="n"/>
      <c r="I231" s="48">
        <f>IF($B231="","",N($G231)-N($H231))</f>
        <v/>
      </c>
      <c r="J231" s="49">
        <f>IF($B231="","",IF(AgeBasis="Invoice Date",$E231,IF($F231="",$E231,$F231)))</f>
        <v/>
      </c>
      <c r="K231" s="50">
        <f>IF($B231="","",IF($J231="","",AsOn-$J231))</f>
        <v/>
      </c>
      <c r="L231" s="46">
        <f>IF($B231="","",IF($K231&lt;=0,"Not Due",IF($K231&lt;=AgeB1,"0-"&amp;AgeB1,IF($K231&lt;=AgeB2,(AgeB1+1)&amp;"-"&amp;AgeB2,IF($K231&lt;=AgeB3,(AgeB2+1)&amp;"-"&amp;AgeB3,IF($K231&lt;=AgeB4,(AgeB3+1)&amp;"-"&amp;AgeB4,"&gt;"&amp;AgeB4))))))</f>
        <v/>
      </c>
      <c r="M231" s="46">
        <f>IF($B231="","",IF(AND(AgeBasis="Due Date",$K231&gt;0),"OVERDUE","Within terms"))</f>
        <v/>
      </c>
    </row>
    <row r="232" ht="15" customHeight="1" s="30">
      <c r="A232" s="45" t="n">
        <v>226</v>
      </c>
      <c r="B232" s="36" t="n"/>
      <c r="C232" s="46">
        <f>IF($B232="","",IFERROR(VLOOKUP($B232,PartyTbl,2,FALSE()),""))</f>
        <v/>
      </c>
      <c r="D232" s="36" t="n"/>
      <c r="E232" s="39" t="n"/>
      <c r="F232" s="39" t="n"/>
      <c r="G232" s="47" t="n"/>
      <c r="H232" s="47" t="n"/>
      <c r="I232" s="48">
        <f>IF($B232="","",N($G232)-N($H232))</f>
        <v/>
      </c>
      <c r="J232" s="49">
        <f>IF($B232="","",IF(AgeBasis="Invoice Date",$E232,IF($F232="",$E232,$F232)))</f>
        <v/>
      </c>
      <c r="K232" s="50">
        <f>IF($B232="","",IF($J232="","",AsOn-$J232))</f>
        <v/>
      </c>
      <c r="L232" s="46">
        <f>IF($B232="","",IF($K232&lt;=0,"Not Due",IF($K232&lt;=AgeB1,"0-"&amp;AgeB1,IF($K232&lt;=AgeB2,(AgeB1+1)&amp;"-"&amp;AgeB2,IF($K232&lt;=AgeB3,(AgeB2+1)&amp;"-"&amp;AgeB3,IF($K232&lt;=AgeB4,(AgeB3+1)&amp;"-"&amp;AgeB4,"&gt;"&amp;AgeB4))))))</f>
        <v/>
      </c>
      <c r="M232" s="46">
        <f>IF($B232="","",IF(AND(AgeBasis="Due Date",$K232&gt;0),"OVERDUE","Within terms"))</f>
        <v/>
      </c>
    </row>
    <row r="233" ht="15" customHeight="1" s="30">
      <c r="A233" s="45" t="n">
        <v>227</v>
      </c>
      <c r="B233" s="36" t="n"/>
      <c r="C233" s="46">
        <f>IF($B233="","",IFERROR(VLOOKUP($B233,PartyTbl,2,FALSE()),""))</f>
        <v/>
      </c>
      <c r="D233" s="36" t="n"/>
      <c r="E233" s="39" t="n"/>
      <c r="F233" s="39" t="n"/>
      <c r="G233" s="47" t="n"/>
      <c r="H233" s="47" t="n"/>
      <c r="I233" s="48">
        <f>IF($B233="","",N($G233)-N($H233))</f>
        <v/>
      </c>
      <c r="J233" s="49">
        <f>IF($B233="","",IF(AgeBasis="Invoice Date",$E233,IF($F233="",$E233,$F233)))</f>
        <v/>
      </c>
      <c r="K233" s="50">
        <f>IF($B233="","",IF($J233="","",AsOn-$J233))</f>
        <v/>
      </c>
      <c r="L233" s="46">
        <f>IF($B233="","",IF($K233&lt;=0,"Not Due",IF($K233&lt;=AgeB1,"0-"&amp;AgeB1,IF($K233&lt;=AgeB2,(AgeB1+1)&amp;"-"&amp;AgeB2,IF($K233&lt;=AgeB3,(AgeB2+1)&amp;"-"&amp;AgeB3,IF($K233&lt;=AgeB4,(AgeB3+1)&amp;"-"&amp;AgeB4,"&gt;"&amp;AgeB4))))))</f>
        <v/>
      </c>
      <c r="M233" s="46">
        <f>IF($B233="","",IF(AND(AgeBasis="Due Date",$K233&gt;0),"OVERDUE","Within terms"))</f>
        <v/>
      </c>
    </row>
    <row r="234" ht="15" customHeight="1" s="30">
      <c r="A234" s="45" t="n">
        <v>228</v>
      </c>
      <c r="B234" s="36" t="n"/>
      <c r="C234" s="46">
        <f>IF($B234="","",IFERROR(VLOOKUP($B234,PartyTbl,2,FALSE()),""))</f>
        <v/>
      </c>
      <c r="D234" s="36" t="n"/>
      <c r="E234" s="39" t="n"/>
      <c r="F234" s="39" t="n"/>
      <c r="G234" s="47" t="n"/>
      <c r="H234" s="47" t="n"/>
      <c r="I234" s="48">
        <f>IF($B234="","",N($G234)-N($H234))</f>
        <v/>
      </c>
      <c r="J234" s="49">
        <f>IF($B234="","",IF(AgeBasis="Invoice Date",$E234,IF($F234="",$E234,$F234)))</f>
        <v/>
      </c>
      <c r="K234" s="50">
        <f>IF($B234="","",IF($J234="","",AsOn-$J234))</f>
        <v/>
      </c>
      <c r="L234" s="46">
        <f>IF($B234="","",IF($K234&lt;=0,"Not Due",IF($K234&lt;=AgeB1,"0-"&amp;AgeB1,IF($K234&lt;=AgeB2,(AgeB1+1)&amp;"-"&amp;AgeB2,IF($K234&lt;=AgeB3,(AgeB2+1)&amp;"-"&amp;AgeB3,IF($K234&lt;=AgeB4,(AgeB3+1)&amp;"-"&amp;AgeB4,"&gt;"&amp;AgeB4))))))</f>
        <v/>
      </c>
      <c r="M234" s="46">
        <f>IF($B234="","",IF(AND(AgeBasis="Due Date",$K234&gt;0),"OVERDUE","Within terms"))</f>
        <v/>
      </c>
    </row>
    <row r="235" ht="15" customHeight="1" s="30">
      <c r="A235" s="45" t="n">
        <v>229</v>
      </c>
      <c r="B235" s="36" t="n"/>
      <c r="C235" s="46">
        <f>IF($B235="","",IFERROR(VLOOKUP($B235,PartyTbl,2,FALSE()),""))</f>
        <v/>
      </c>
      <c r="D235" s="36" t="n"/>
      <c r="E235" s="39" t="n"/>
      <c r="F235" s="39" t="n"/>
      <c r="G235" s="47" t="n"/>
      <c r="H235" s="47" t="n"/>
      <c r="I235" s="48">
        <f>IF($B235="","",N($G235)-N($H235))</f>
        <v/>
      </c>
      <c r="J235" s="49">
        <f>IF($B235="","",IF(AgeBasis="Invoice Date",$E235,IF($F235="",$E235,$F235)))</f>
        <v/>
      </c>
      <c r="K235" s="50">
        <f>IF($B235="","",IF($J235="","",AsOn-$J235))</f>
        <v/>
      </c>
      <c r="L235" s="46">
        <f>IF($B235="","",IF($K235&lt;=0,"Not Due",IF($K235&lt;=AgeB1,"0-"&amp;AgeB1,IF($K235&lt;=AgeB2,(AgeB1+1)&amp;"-"&amp;AgeB2,IF($K235&lt;=AgeB3,(AgeB2+1)&amp;"-"&amp;AgeB3,IF($K235&lt;=AgeB4,(AgeB3+1)&amp;"-"&amp;AgeB4,"&gt;"&amp;AgeB4))))))</f>
        <v/>
      </c>
      <c r="M235" s="46">
        <f>IF($B235="","",IF(AND(AgeBasis="Due Date",$K235&gt;0),"OVERDUE","Within terms"))</f>
        <v/>
      </c>
    </row>
    <row r="236" ht="15" customHeight="1" s="30">
      <c r="A236" s="45" t="n">
        <v>230</v>
      </c>
      <c r="B236" s="36" t="n"/>
      <c r="C236" s="46">
        <f>IF($B236="","",IFERROR(VLOOKUP($B236,PartyTbl,2,FALSE()),""))</f>
        <v/>
      </c>
      <c r="D236" s="36" t="n"/>
      <c r="E236" s="39" t="n"/>
      <c r="F236" s="39" t="n"/>
      <c r="G236" s="47" t="n"/>
      <c r="H236" s="47" t="n"/>
      <c r="I236" s="48">
        <f>IF($B236="","",N($G236)-N($H236))</f>
        <v/>
      </c>
      <c r="J236" s="49">
        <f>IF($B236="","",IF(AgeBasis="Invoice Date",$E236,IF($F236="",$E236,$F236)))</f>
        <v/>
      </c>
      <c r="K236" s="50">
        <f>IF($B236="","",IF($J236="","",AsOn-$J236))</f>
        <v/>
      </c>
      <c r="L236" s="46">
        <f>IF($B236="","",IF($K236&lt;=0,"Not Due",IF($K236&lt;=AgeB1,"0-"&amp;AgeB1,IF($K236&lt;=AgeB2,(AgeB1+1)&amp;"-"&amp;AgeB2,IF($K236&lt;=AgeB3,(AgeB2+1)&amp;"-"&amp;AgeB3,IF($K236&lt;=AgeB4,(AgeB3+1)&amp;"-"&amp;AgeB4,"&gt;"&amp;AgeB4))))))</f>
        <v/>
      </c>
      <c r="M236" s="46">
        <f>IF($B236="","",IF(AND(AgeBasis="Due Date",$K236&gt;0),"OVERDUE","Within terms"))</f>
        <v/>
      </c>
    </row>
    <row r="237" ht="15" customHeight="1" s="30">
      <c r="A237" s="45" t="n">
        <v>231</v>
      </c>
      <c r="B237" s="36" t="n"/>
      <c r="C237" s="46">
        <f>IF($B237="","",IFERROR(VLOOKUP($B237,PartyTbl,2,FALSE()),""))</f>
        <v/>
      </c>
      <c r="D237" s="36" t="n"/>
      <c r="E237" s="39" t="n"/>
      <c r="F237" s="39" t="n"/>
      <c r="G237" s="47" t="n"/>
      <c r="H237" s="47" t="n"/>
      <c r="I237" s="48">
        <f>IF($B237="","",N($G237)-N($H237))</f>
        <v/>
      </c>
      <c r="J237" s="49">
        <f>IF($B237="","",IF(AgeBasis="Invoice Date",$E237,IF($F237="",$E237,$F237)))</f>
        <v/>
      </c>
      <c r="K237" s="50">
        <f>IF($B237="","",IF($J237="","",AsOn-$J237))</f>
        <v/>
      </c>
      <c r="L237" s="46">
        <f>IF($B237="","",IF($K237&lt;=0,"Not Due",IF($K237&lt;=AgeB1,"0-"&amp;AgeB1,IF($K237&lt;=AgeB2,(AgeB1+1)&amp;"-"&amp;AgeB2,IF($K237&lt;=AgeB3,(AgeB2+1)&amp;"-"&amp;AgeB3,IF($K237&lt;=AgeB4,(AgeB3+1)&amp;"-"&amp;AgeB4,"&gt;"&amp;AgeB4))))))</f>
        <v/>
      </c>
      <c r="M237" s="46">
        <f>IF($B237="","",IF(AND(AgeBasis="Due Date",$K237&gt;0),"OVERDUE","Within terms"))</f>
        <v/>
      </c>
    </row>
    <row r="238" ht="15" customHeight="1" s="30">
      <c r="A238" s="45" t="n">
        <v>232</v>
      </c>
      <c r="B238" s="36" t="n"/>
      <c r="C238" s="46">
        <f>IF($B238="","",IFERROR(VLOOKUP($B238,PartyTbl,2,FALSE()),""))</f>
        <v/>
      </c>
      <c r="D238" s="36" t="n"/>
      <c r="E238" s="39" t="n"/>
      <c r="F238" s="39" t="n"/>
      <c r="G238" s="47" t="n"/>
      <c r="H238" s="47" t="n"/>
      <c r="I238" s="48">
        <f>IF($B238="","",N($G238)-N($H238))</f>
        <v/>
      </c>
      <c r="J238" s="49">
        <f>IF($B238="","",IF(AgeBasis="Invoice Date",$E238,IF($F238="",$E238,$F238)))</f>
        <v/>
      </c>
      <c r="K238" s="50">
        <f>IF($B238="","",IF($J238="","",AsOn-$J238))</f>
        <v/>
      </c>
      <c r="L238" s="46">
        <f>IF($B238="","",IF($K238&lt;=0,"Not Due",IF($K238&lt;=AgeB1,"0-"&amp;AgeB1,IF($K238&lt;=AgeB2,(AgeB1+1)&amp;"-"&amp;AgeB2,IF($K238&lt;=AgeB3,(AgeB2+1)&amp;"-"&amp;AgeB3,IF($K238&lt;=AgeB4,(AgeB3+1)&amp;"-"&amp;AgeB4,"&gt;"&amp;AgeB4))))))</f>
        <v/>
      </c>
      <c r="M238" s="46">
        <f>IF($B238="","",IF(AND(AgeBasis="Due Date",$K238&gt;0),"OVERDUE","Within terms"))</f>
        <v/>
      </c>
    </row>
    <row r="239" ht="15" customHeight="1" s="30">
      <c r="A239" s="45" t="n">
        <v>233</v>
      </c>
      <c r="B239" s="36" t="n"/>
      <c r="C239" s="46">
        <f>IF($B239="","",IFERROR(VLOOKUP($B239,PartyTbl,2,FALSE()),""))</f>
        <v/>
      </c>
      <c r="D239" s="36" t="n"/>
      <c r="E239" s="39" t="n"/>
      <c r="F239" s="39" t="n"/>
      <c r="G239" s="47" t="n"/>
      <c r="H239" s="47" t="n"/>
      <c r="I239" s="48">
        <f>IF($B239="","",N($G239)-N($H239))</f>
        <v/>
      </c>
      <c r="J239" s="49">
        <f>IF($B239="","",IF(AgeBasis="Invoice Date",$E239,IF($F239="",$E239,$F239)))</f>
        <v/>
      </c>
      <c r="K239" s="50">
        <f>IF($B239="","",IF($J239="","",AsOn-$J239))</f>
        <v/>
      </c>
      <c r="L239" s="46">
        <f>IF($B239="","",IF($K239&lt;=0,"Not Due",IF($K239&lt;=AgeB1,"0-"&amp;AgeB1,IF($K239&lt;=AgeB2,(AgeB1+1)&amp;"-"&amp;AgeB2,IF($K239&lt;=AgeB3,(AgeB2+1)&amp;"-"&amp;AgeB3,IF($K239&lt;=AgeB4,(AgeB3+1)&amp;"-"&amp;AgeB4,"&gt;"&amp;AgeB4))))))</f>
        <v/>
      </c>
      <c r="M239" s="46">
        <f>IF($B239="","",IF(AND(AgeBasis="Due Date",$K239&gt;0),"OVERDUE","Within terms"))</f>
        <v/>
      </c>
    </row>
    <row r="240" ht="15" customHeight="1" s="30">
      <c r="A240" s="45" t="n">
        <v>234</v>
      </c>
      <c r="B240" s="36" t="n"/>
      <c r="C240" s="46">
        <f>IF($B240="","",IFERROR(VLOOKUP($B240,PartyTbl,2,FALSE()),""))</f>
        <v/>
      </c>
      <c r="D240" s="36" t="n"/>
      <c r="E240" s="39" t="n"/>
      <c r="F240" s="39" t="n"/>
      <c r="G240" s="47" t="n"/>
      <c r="H240" s="47" t="n"/>
      <c r="I240" s="48">
        <f>IF($B240="","",N($G240)-N($H240))</f>
        <v/>
      </c>
      <c r="J240" s="49">
        <f>IF($B240="","",IF(AgeBasis="Invoice Date",$E240,IF($F240="",$E240,$F240)))</f>
        <v/>
      </c>
      <c r="K240" s="50">
        <f>IF($B240="","",IF($J240="","",AsOn-$J240))</f>
        <v/>
      </c>
      <c r="L240" s="46">
        <f>IF($B240="","",IF($K240&lt;=0,"Not Due",IF($K240&lt;=AgeB1,"0-"&amp;AgeB1,IF($K240&lt;=AgeB2,(AgeB1+1)&amp;"-"&amp;AgeB2,IF($K240&lt;=AgeB3,(AgeB2+1)&amp;"-"&amp;AgeB3,IF($K240&lt;=AgeB4,(AgeB3+1)&amp;"-"&amp;AgeB4,"&gt;"&amp;AgeB4))))))</f>
        <v/>
      </c>
      <c r="M240" s="46">
        <f>IF($B240="","",IF(AND(AgeBasis="Due Date",$K240&gt;0),"OVERDUE","Within terms"))</f>
        <v/>
      </c>
    </row>
    <row r="241" ht="15" customHeight="1" s="30">
      <c r="A241" s="45" t="n">
        <v>235</v>
      </c>
      <c r="B241" s="36" t="n"/>
      <c r="C241" s="46">
        <f>IF($B241="","",IFERROR(VLOOKUP($B241,PartyTbl,2,FALSE()),""))</f>
        <v/>
      </c>
      <c r="D241" s="36" t="n"/>
      <c r="E241" s="39" t="n"/>
      <c r="F241" s="39" t="n"/>
      <c r="G241" s="47" t="n"/>
      <c r="H241" s="47" t="n"/>
      <c r="I241" s="48">
        <f>IF($B241="","",N($G241)-N($H241))</f>
        <v/>
      </c>
      <c r="J241" s="49">
        <f>IF($B241="","",IF(AgeBasis="Invoice Date",$E241,IF($F241="",$E241,$F241)))</f>
        <v/>
      </c>
      <c r="K241" s="50">
        <f>IF($B241="","",IF($J241="","",AsOn-$J241))</f>
        <v/>
      </c>
      <c r="L241" s="46">
        <f>IF($B241="","",IF($K241&lt;=0,"Not Due",IF($K241&lt;=AgeB1,"0-"&amp;AgeB1,IF($K241&lt;=AgeB2,(AgeB1+1)&amp;"-"&amp;AgeB2,IF($K241&lt;=AgeB3,(AgeB2+1)&amp;"-"&amp;AgeB3,IF($K241&lt;=AgeB4,(AgeB3+1)&amp;"-"&amp;AgeB4,"&gt;"&amp;AgeB4))))))</f>
        <v/>
      </c>
      <c r="M241" s="46">
        <f>IF($B241="","",IF(AND(AgeBasis="Due Date",$K241&gt;0),"OVERDUE","Within terms"))</f>
        <v/>
      </c>
    </row>
    <row r="242" ht="15" customHeight="1" s="30">
      <c r="A242" s="45" t="n">
        <v>236</v>
      </c>
      <c r="B242" s="36" t="n"/>
      <c r="C242" s="46">
        <f>IF($B242="","",IFERROR(VLOOKUP($B242,PartyTbl,2,FALSE()),""))</f>
        <v/>
      </c>
      <c r="D242" s="36" t="n"/>
      <c r="E242" s="39" t="n"/>
      <c r="F242" s="39" t="n"/>
      <c r="G242" s="47" t="n"/>
      <c r="H242" s="47" t="n"/>
      <c r="I242" s="48">
        <f>IF($B242="","",N($G242)-N($H242))</f>
        <v/>
      </c>
      <c r="J242" s="49">
        <f>IF($B242="","",IF(AgeBasis="Invoice Date",$E242,IF($F242="",$E242,$F242)))</f>
        <v/>
      </c>
      <c r="K242" s="50">
        <f>IF($B242="","",IF($J242="","",AsOn-$J242))</f>
        <v/>
      </c>
      <c r="L242" s="46">
        <f>IF($B242="","",IF($K242&lt;=0,"Not Due",IF($K242&lt;=AgeB1,"0-"&amp;AgeB1,IF($K242&lt;=AgeB2,(AgeB1+1)&amp;"-"&amp;AgeB2,IF($K242&lt;=AgeB3,(AgeB2+1)&amp;"-"&amp;AgeB3,IF($K242&lt;=AgeB4,(AgeB3+1)&amp;"-"&amp;AgeB4,"&gt;"&amp;AgeB4))))))</f>
        <v/>
      </c>
      <c r="M242" s="46">
        <f>IF($B242="","",IF(AND(AgeBasis="Due Date",$K242&gt;0),"OVERDUE","Within terms"))</f>
        <v/>
      </c>
    </row>
    <row r="243" ht="15" customHeight="1" s="30">
      <c r="A243" s="45" t="n">
        <v>237</v>
      </c>
      <c r="B243" s="36" t="n"/>
      <c r="C243" s="46">
        <f>IF($B243="","",IFERROR(VLOOKUP($B243,PartyTbl,2,FALSE()),""))</f>
        <v/>
      </c>
      <c r="D243" s="36" t="n"/>
      <c r="E243" s="39" t="n"/>
      <c r="F243" s="39" t="n"/>
      <c r="G243" s="47" t="n"/>
      <c r="H243" s="47" t="n"/>
      <c r="I243" s="48">
        <f>IF($B243="","",N($G243)-N($H243))</f>
        <v/>
      </c>
      <c r="J243" s="49">
        <f>IF($B243="","",IF(AgeBasis="Invoice Date",$E243,IF($F243="",$E243,$F243)))</f>
        <v/>
      </c>
      <c r="K243" s="50">
        <f>IF($B243="","",IF($J243="","",AsOn-$J243))</f>
        <v/>
      </c>
      <c r="L243" s="46">
        <f>IF($B243="","",IF($K243&lt;=0,"Not Due",IF($K243&lt;=AgeB1,"0-"&amp;AgeB1,IF($K243&lt;=AgeB2,(AgeB1+1)&amp;"-"&amp;AgeB2,IF($K243&lt;=AgeB3,(AgeB2+1)&amp;"-"&amp;AgeB3,IF($K243&lt;=AgeB4,(AgeB3+1)&amp;"-"&amp;AgeB4,"&gt;"&amp;AgeB4))))))</f>
        <v/>
      </c>
      <c r="M243" s="46">
        <f>IF($B243="","",IF(AND(AgeBasis="Due Date",$K243&gt;0),"OVERDUE","Within terms"))</f>
        <v/>
      </c>
    </row>
    <row r="244" ht="15" customHeight="1" s="30">
      <c r="A244" s="45" t="n">
        <v>238</v>
      </c>
      <c r="B244" s="36" t="n"/>
      <c r="C244" s="46">
        <f>IF($B244="","",IFERROR(VLOOKUP($B244,PartyTbl,2,FALSE()),""))</f>
        <v/>
      </c>
      <c r="D244" s="36" t="n"/>
      <c r="E244" s="39" t="n"/>
      <c r="F244" s="39" t="n"/>
      <c r="G244" s="47" t="n"/>
      <c r="H244" s="47" t="n"/>
      <c r="I244" s="48">
        <f>IF($B244="","",N($G244)-N($H244))</f>
        <v/>
      </c>
      <c r="J244" s="49">
        <f>IF($B244="","",IF(AgeBasis="Invoice Date",$E244,IF($F244="",$E244,$F244)))</f>
        <v/>
      </c>
      <c r="K244" s="50">
        <f>IF($B244="","",IF($J244="","",AsOn-$J244))</f>
        <v/>
      </c>
      <c r="L244" s="46">
        <f>IF($B244="","",IF($K244&lt;=0,"Not Due",IF($K244&lt;=AgeB1,"0-"&amp;AgeB1,IF($K244&lt;=AgeB2,(AgeB1+1)&amp;"-"&amp;AgeB2,IF($K244&lt;=AgeB3,(AgeB2+1)&amp;"-"&amp;AgeB3,IF($K244&lt;=AgeB4,(AgeB3+1)&amp;"-"&amp;AgeB4,"&gt;"&amp;AgeB4))))))</f>
        <v/>
      </c>
      <c r="M244" s="46">
        <f>IF($B244="","",IF(AND(AgeBasis="Due Date",$K244&gt;0),"OVERDUE","Within terms"))</f>
        <v/>
      </c>
    </row>
    <row r="245" ht="15" customHeight="1" s="30">
      <c r="A245" s="45" t="n">
        <v>239</v>
      </c>
      <c r="B245" s="36" t="n"/>
      <c r="C245" s="46">
        <f>IF($B245="","",IFERROR(VLOOKUP($B245,PartyTbl,2,FALSE()),""))</f>
        <v/>
      </c>
      <c r="D245" s="36" t="n"/>
      <c r="E245" s="39" t="n"/>
      <c r="F245" s="39" t="n"/>
      <c r="G245" s="47" t="n"/>
      <c r="H245" s="47" t="n"/>
      <c r="I245" s="48">
        <f>IF($B245="","",N($G245)-N($H245))</f>
        <v/>
      </c>
      <c r="J245" s="49">
        <f>IF($B245="","",IF(AgeBasis="Invoice Date",$E245,IF($F245="",$E245,$F245)))</f>
        <v/>
      </c>
      <c r="K245" s="50">
        <f>IF($B245="","",IF($J245="","",AsOn-$J245))</f>
        <v/>
      </c>
      <c r="L245" s="46">
        <f>IF($B245="","",IF($K245&lt;=0,"Not Due",IF($K245&lt;=AgeB1,"0-"&amp;AgeB1,IF($K245&lt;=AgeB2,(AgeB1+1)&amp;"-"&amp;AgeB2,IF($K245&lt;=AgeB3,(AgeB2+1)&amp;"-"&amp;AgeB3,IF($K245&lt;=AgeB4,(AgeB3+1)&amp;"-"&amp;AgeB4,"&gt;"&amp;AgeB4))))))</f>
        <v/>
      </c>
      <c r="M245" s="46">
        <f>IF($B245="","",IF(AND(AgeBasis="Due Date",$K245&gt;0),"OVERDUE","Within terms"))</f>
        <v/>
      </c>
    </row>
    <row r="246" ht="15" customHeight="1" s="30">
      <c r="A246" s="45" t="n">
        <v>240</v>
      </c>
      <c r="B246" s="36" t="n"/>
      <c r="C246" s="46">
        <f>IF($B246="","",IFERROR(VLOOKUP($B246,PartyTbl,2,FALSE()),""))</f>
        <v/>
      </c>
      <c r="D246" s="36" t="n"/>
      <c r="E246" s="39" t="n"/>
      <c r="F246" s="39" t="n"/>
      <c r="G246" s="47" t="n"/>
      <c r="H246" s="47" t="n"/>
      <c r="I246" s="48">
        <f>IF($B246="","",N($G246)-N($H246))</f>
        <v/>
      </c>
      <c r="J246" s="49">
        <f>IF($B246="","",IF(AgeBasis="Invoice Date",$E246,IF($F246="",$E246,$F246)))</f>
        <v/>
      </c>
      <c r="K246" s="50">
        <f>IF($B246="","",IF($J246="","",AsOn-$J246))</f>
        <v/>
      </c>
      <c r="L246" s="46">
        <f>IF($B246="","",IF($K246&lt;=0,"Not Due",IF($K246&lt;=AgeB1,"0-"&amp;AgeB1,IF($K246&lt;=AgeB2,(AgeB1+1)&amp;"-"&amp;AgeB2,IF($K246&lt;=AgeB3,(AgeB2+1)&amp;"-"&amp;AgeB3,IF($K246&lt;=AgeB4,(AgeB3+1)&amp;"-"&amp;AgeB4,"&gt;"&amp;AgeB4))))))</f>
        <v/>
      </c>
      <c r="M246" s="46">
        <f>IF($B246="","",IF(AND(AgeBasis="Due Date",$K246&gt;0),"OVERDUE","Within terms"))</f>
        <v/>
      </c>
    </row>
    <row r="247" ht="15" customHeight="1" s="30">
      <c r="A247" s="45" t="n">
        <v>241</v>
      </c>
      <c r="B247" s="36" t="n"/>
      <c r="C247" s="46">
        <f>IF($B247="","",IFERROR(VLOOKUP($B247,PartyTbl,2,FALSE()),""))</f>
        <v/>
      </c>
      <c r="D247" s="36" t="n"/>
      <c r="E247" s="39" t="n"/>
      <c r="F247" s="39" t="n"/>
      <c r="G247" s="47" t="n"/>
      <c r="H247" s="47" t="n"/>
      <c r="I247" s="48">
        <f>IF($B247="","",N($G247)-N($H247))</f>
        <v/>
      </c>
      <c r="J247" s="49">
        <f>IF($B247="","",IF(AgeBasis="Invoice Date",$E247,IF($F247="",$E247,$F247)))</f>
        <v/>
      </c>
      <c r="K247" s="50">
        <f>IF($B247="","",IF($J247="","",AsOn-$J247))</f>
        <v/>
      </c>
      <c r="L247" s="46">
        <f>IF($B247="","",IF($K247&lt;=0,"Not Due",IF($K247&lt;=AgeB1,"0-"&amp;AgeB1,IF($K247&lt;=AgeB2,(AgeB1+1)&amp;"-"&amp;AgeB2,IF($K247&lt;=AgeB3,(AgeB2+1)&amp;"-"&amp;AgeB3,IF($K247&lt;=AgeB4,(AgeB3+1)&amp;"-"&amp;AgeB4,"&gt;"&amp;AgeB4))))))</f>
        <v/>
      </c>
      <c r="M247" s="46">
        <f>IF($B247="","",IF(AND(AgeBasis="Due Date",$K247&gt;0),"OVERDUE","Within terms"))</f>
        <v/>
      </c>
    </row>
    <row r="248" ht="15" customHeight="1" s="30">
      <c r="A248" s="45" t="n">
        <v>242</v>
      </c>
      <c r="B248" s="36" t="n"/>
      <c r="C248" s="46">
        <f>IF($B248="","",IFERROR(VLOOKUP($B248,PartyTbl,2,FALSE()),""))</f>
        <v/>
      </c>
      <c r="D248" s="36" t="n"/>
      <c r="E248" s="39" t="n"/>
      <c r="F248" s="39" t="n"/>
      <c r="G248" s="47" t="n"/>
      <c r="H248" s="47" t="n"/>
      <c r="I248" s="48">
        <f>IF($B248="","",N($G248)-N($H248))</f>
        <v/>
      </c>
      <c r="J248" s="49">
        <f>IF($B248="","",IF(AgeBasis="Invoice Date",$E248,IF($F248="",$E248,$F248)))</f>
        <v/>
      </c>
      <c r="K248" s="50">
        <f>IF($B248="","",IF($J248="","",AsOn-$J248))</f>
        <v/>
      </c>
      <c r="L248" s="46">
        <f>IF($B248="","",IF($K248&lt;=0,"Not Due",IF($K248&lt;=AgeB1,"0-"&amp;AgeB1,IF($K248&lt;=AgeB2,(AgeB1+1)&amp;"-"&amp;AgeB2,IF($K248&lt;=AgeB3,(AgeB2+1)&amp;"-"&amp;AgeB3,IF($K248&lt;=AgeB4,(AgeB3+1)&amp;"-"&amp;AgeB4,"&gt;"&amp;AgeB4))))))</f>
        <v/>
      </c>
      <c r="M248" s="46">
        <f>IF($B248="","",IF(AND(AgeBasis="Due Date",$K248&gt;0),"OVERDUE","Within terms"))</f>
        <v/>
      </c>
    </row>
    <row r="249" ht="15" customHeight="1" s="30">
      <c r="A249" s="45" t="n">
        <v>243</v>
      </c>
      <c r="B249" s="36" t="n"/>
      <c r="C249" s="46">
        <f>IF($B249="","",IFERROR(VLOOKUP($B249,PartyTbl,2,FALSE()),""))</f>
        <v/>
      </c>
      <c r="D249" s="36" t="n"/>
      <c r="E249" s="39" t="n"/>
      <c r="F249" s="39" t="n"/>
      <c r="G249" s="47" t="n"/>
      <c r="H249" s="47" t="n"/>
      <c r="I249" s="48">
        <f>IF($B249="","",N($G249)-N($H249))</f>
        <v/>
      </c>
      <c r="J249" s="49">
        <f>IF($B249="","",IF(AgeBasis="Invoice Date",$E249,IF($F249="",$E249,$F249)))</f>
        <v/>
      </c>
      <c r="K249" s="50">
        <f>IF($B249="","",IF($J249="","",AsOn-$J249))</f>
        <v/>
      </c>
      <c r="L249" s="46">
        <f>IF($B249="","",IF($K249&lt;=0,"Not Due",IF($K249&lt;=AgeB1,"0-"&amp;AgeB1,IF($K249&lt;=AgeB2,(AgeB1+1)&amp;"-"&amp;AgeB2,IF($K249&lt;=AgeB3,(AgeB2+1)&amp;"-"&amp;AgeB3,IF($K249&lt;=AgeB4,(AgeB3+1)&amp;"-"&amp;AgeB4,"&gt;"&amp;AgeB4))))))</f>
        <v/>
      </c>
      <c r="M249" s="46">
        <f>IF($B249="","",IF(AND(AgeBasis="Due Date",$K249&gt;0),"OVERDUE","Within terms"))</f>
        <v/>
      </c>
    </row>
    <row r="250" ht="15" customHeight="1" s="30">
      <c r="A250" s="45" t="n">
        <v>244</v>
      </c>
      <c r="B250" s="36" t="n"/>
      <c r="C250" s="46">
        <f>IF($B250="","",IFERROR(VLOOKUP($B250,PartyTbl,2,FALSE()),""))</f>
        <v/>
      </c>
      <c r="D250" s="36" t="n"/>
      <c r="E250" s="39" t="n"/>
      <c r="F250" s="39" t="n"/>
      <c r="G250" s="47" t="n"/>
      <c r="H250" s="47" t="n"/>
      <c r="I250" s="48">
        <f>IF($B250="","",N($G250)-N($H250))</f>
        <v/>
      </c>
      <c r="J250" s="49">
        <f>IF($B250="","",IF(AgeBasis="Invoice Date",$E250,IF($F250="",$E250,$F250)))</f>
        <v/>
      </c>
      <c r="K250" s="50">
        <f>IF($B250="","",IF($J250="","",AsOn-$J250))</f>
        <v/>
      </c>
      <c r="L250" s="46">
        <f>IF($B250="","",IF($K250&lt;=0,"Not Due",IF($K250&lt;=AgeB1,"0-"&amp;AgeB1,IF($K250&lt;=AgeB2,(AgeB1+1)&amp;"-"&amp;AgeB2,IF($K250&lt;=AgeB3,(AgeB2+1)&amp;"-"&amp;AgeB3,IF($K250&lt;=AgeB4,(AgeB3+1)&amp;"-"&amp;AgeB4,"&gt;"&amp;AgeB4))))))</f>
        <v/>
      </c>
      <c r="M250" s="46">
        <f>IF($B250="","",IF(AND(AgeBasis="Due Date",$K250&gt;0),"OVERDUE","Within terms"))</f>
        <v/>
      </c>
    </row>
    <row r="251" ht="15" customHeight="1" s="30">
      <c r="A251" s="45" t="n">
        <v>245</v>
      </c>
      <c r="B251" s="36" t="n"/>
      <c r="C251" s="46">
        <f>IF($B251="","",IFERROR(VLOOKUP($B251,PartyTbl,2,FALSE()),""))</f>
        <v/>
      </c>
      <c r="D251" s="36" t="n"/>
      <c r="E251" s="39" t="n"/>
      <c r="F251" s="39" t="n"/>
      <c r="G251" s="47" t="n"/>
      <c r="H251" s="47" t="n"/>
      <c r="I251" s="48">
        <f>IF($B251="","",N($G251)-N($H251))</f>
        <v/>
      </c>
      <c r="J251" s="49">
        <f>IF($B251="","",IF(AgeBasis="Invoice Date",$E251,IF($F251="",$E251,$F251)))</f>
        <v/>
      </c>
      <c r="K251" s="50">
        <f>IF($B251="","",IF($J251="","",AsOn-$J251))</f>
        <v/>
      </c>
      <c r="L251" s="46">
        <f>IF($B251="","",IF($K251&lt;=0,"Not Due",IF($K251&lt;=AgeB1,"0-"&amp;AgeB1,IF($K251&lt;=AgeB2,(AgeB1+1)&amp;"-"&amp;AgeB2,IF($K251&lt;=AgeB3,(AgeB2+1)&amp;"-"&amp;AgeB3,IF($K251&lt;=AgeB4,(AgeB3+1)&amp;"-"&amp;AgeB4,"&gt;"&amp;AgeB4))))))</f>
        <v/>
      </c>
      <c r="M251" s="46">
        <f>IF($B251="","",IF(AND(AgeBasis="Due Date",$K251&gt;0),"OVERDUE","Within terms"))</f>
        <v/>
      </c>
    </row>
    <row r="252" ht="15" customHeight="1" s="30">
      <c r="A252" s="45" t="n">
        <v>246</v>
      </c>
      <c r="B252" s="36" t="n"/>
      <c r="C252" s="46">
        <f>IF($B252="","",IFERROR(VLOOKUP($B252,PartyTbl,2,FALSE()),""))</f>
        <v/>
      </c>
      <c r="D252" s="36" t="n"/>
      <c r="E252" s="39" t="n"/>
      <c r="F252" s="39" t="n"/>
      <c r="G252" s="47" t="n"/>
      <c r="H252" s="47" t="n"/>
      <c r="I252" s="48">
        <f>IF($B252="","",N($G252)-N($H252))</f>
        <v/>
      </c>
      <c r="J252" s="49">
        <f>IF($B252="","",IF(AgeBasis="Invoice Date",$E252,IF($F252="",$E252,$F252)))</f>
        <v/>
      </c>
      <c r="K252" s="50">
        <f>IF($B252="","",IF($J252="","",AsOn-$J252))</f>
        <v/>
      </c>
      <c r="L252" s="46">
        <f>IF($B252="","",IF($K252&lt;=0,"Not Due",IF($K252&lt;=AgeB1,"0-"&amp;AgeB1,IF($K252&lt;=AgeB2,(AgeB1+1)&amp;"-"&amp;AgeB2,IF($K252&lt;=AgeB3,(AgeB2+1)&amp;"-"&amp;AgeB3,IF($K252&lt;=AgeB4,(AgeB3+1)&amp;"-"&amp;AgeB4,"&gt;"&amp;AgeB4))))))</f>
        <v/>
      </c>
      <c r="M252" s="46">
        <f>IF($B252="","",IF(AND(AgeBasis="Due Date",$K252&gt;0),"OVERDUE","Within terms"))</f>
        <v/>
      </c>
    </row>
    <row r="253" ht="15" customHeight="1" s="30">
      <c r="A253" s="45" t="n">
        <v>247</v>
      </c>
      <c r="B253" s="36" t="n"/>
      <c r="C253" s="46">
        <f>IF($B253="","",IFERROR(VLOOKUP($B253,PartyTbl,2,FALSE()),""))</f>
        <v/>
      </c>
      <c r="D253" s="36" t="n"/>
      <c r="E253" s="39" t="n"/>
      <c r="F253" s="39" t="n"/>
      <c r="G253" s="47" t="n"/>
      <c r="H253" s="47" t="n"/>
      <c r="I253" s="48">
        <f>IF($B253="","",N($G253)-N($H253))</f>
        <v/>
      </c>
      <c r="J253" s="49">
        <f>IF($B253="","",IF(AgeBasis="Invoice Date",$E253,IF($F253="",$E253,$F253)))</f>
        <v/>
      </c>
      <c r="K253" s="50">
        <f>IF($B253="","",IF($J253="","",AsOn-$J253))</f>
        <v/>
      </c>
      <c r="L253" s="46">
        <f>IF($B253="","",IF($K253&lt;=0,"Not Due",IF($K253&lt;=AgeB1,"0-"&amp;AgeB1,IF($K253&lt;=AgeB2,(AgeB1+1)&amp;"-"&amp;AgeB2,IF($K253&lt;=AgeB3,(AgeB2+1)&amp;"-"&amp;AgeB3,IF($K253&lt;=AgeB4,(AgeB3+1)&amp;"-"&amp;AgeB4,"&gt;"&amp;AgeB4))))))</f>
        <v/>
      </c>
      <c r="M253" s="46">
        <f>IF($B253="","",IF(AND(AgeBasis="Due Date",$K253&gt;0),"OVERDUE","Within terms"))</f>
        <v/>
      </c>
    </row>
    <row r="254" ht="15" customHeight="1" s="30">
      <c r="A254" s="45" t="n">
        <v>248</v>
      </c>
      <c r="B254" s="36" t="n"/>
      <c r="C254" s="46">
        <f>IF($B254="","",IFERROR(VLOOKUP($B254,PartyTbl,2,FALSE()),""))</f>
        <v/>
      </c>
      <c r="D254" s="36" t="n"/>
      <c r="E254" s="39" t="n"/>
      <c r="F254" s="39" t="n"/>
      <c r="G254" s="47" t="n"/>
      <c r="H254" s="47" t="n"/>
      <c r="I254" s="48">
        <f>IF($B254="","",N($G254)-N($H254))</f>
        <v/>
      </c>
      <c r="J254" s="49">
        <f>IF($B254="","",IF(AgeBasis="Invoice Date",$E254,IF($F254="",$E254,$F254)))</f>
        <v/>
      </c>
      <c r="K254" s="50">
        <f>IF($B254="","",IF($J254="","",AsOn-$J254))</f>
        <v/>
      </c>
      <c r="L254" s="46">
        <f>IF($B254="","",IF($K254&lt;=0,"Not Due",IF($K254&lt;=AgeB1,"0-"&amp;AgeB1,IF($K254&lt;=AgeB2,(AgeB1+1)&amp;"-"&amp;AgeB2,IF($K254&lt;=AgeB3,(AgeB2+1)&amp;"-"&amp;AgeB3,IF($K254&lt;=AgeB4,(AgeB3+1)&amp;"-"&amp;AgeB4,"&gt;"&amp;AgeB4))))))</f>
        <v/>
      </c>
      <c r="M254" s="46">
        <f>IF($B254="","",IF(AND(AgeBasis="Due Date",$K254&gt;0),"OVERDUE","Within terms"))</f>
        <v/>
      </c>
    </row>
    <row r="255" ht="15" customHeight="1" s="30">
      <c r="A255" s="45" t="n">
        <v>249</v>
      </c>
      <c r="B255" s="36" t="n"/>
      <c r="C255" s="46">
        <f>IF($B255="","",IFERROR(VLOOKUP($B255,PartyTbl,2,FALSE()),""))</f>
        <v/>
      </c>
      <c r="D255" s="36" t="n"/>
      <c r="E255" s="39" t="n"/>
      <c r="F255" s="39" t="n"/>
      <c r="G255" s="47" t="n"/>
      <c r="H255" s="47" t="n"/>
      <c r="I255" s="48">
        <f>IF($B255="","",N($G255)-N($H255))</f>
        <v/>
      </c>
      <c r="J255" s="49">
        <f>IF($B255="","",IF(AgeBasis="Invoice Date",$E255,IF($F255="",$E255,$F255)))</f>
        <v/>
      </c>
      <c r="K255" s="50">
        <f>IF($B255="","",IF($J255="","",AsOn-$J255))</f>
        <v/>
      </c>
      <c r="L255" s="46">
        <f>IF($B255="","",IF($K255&lt;=0,"Not Due",IF($K255&lt;=AgeB1,"0-"&amp;AgeB1,IF($K255&lt;=AgeB2,(AgeB1+1)&amp;"-"&amp;AgeB2,IF($K255&lt;=AgeB3,(AgeB2+1)&amp;"-"&amp;AgeB3,IF($K255&lt;=AgeB4,(AgeB3+1)&amp;"-"&amp;AgeB4,"&gt;"&amp;AgeB4))))))</f>
        <v/>
      </c>
      <c r="M255" s="46">
        <f>IF($B255="","",IF(AND(AgeBasis="Due Date",$K255&gt;0),"OVERDUE","Within terms"))</f>
        <v/>
      </c>
    </row>
    <row r="256" ht="15" customHeight="1" s="30">
      <c r="A256" s="45" t="n">
        <v>250</v>
      </c>
      <c r="B256" s="36" t="n"/>
      <c r="C256" s="46">
        <f>IF($B256="","",IFERROR(VLOOKUP($B256,PartyTbl,2,FALSE()),""))</f>
        <v/>
      </c>
      <c r="D256" s="36" t="n"/>
      <c r="E256" s="39" t="n"/>
      <c r="F256" s="39" t="n"/>
      <c r="G256" s="47" t="n"/>
      <c r="H256" s="47" t="n"/>
      <c r="I256" s="48">
        <f>IF($B256="","",N($G256)-N($H256))</f>
        <v/>
      </c>
      <c r="J256" s="49">
        <f>IF($B256="","",IF(AgeBasis="Invoice Date",$E256,IF($F256="",$E256,$F256)))</f>
        <v/>
      </c>
      <c r="K256" s="50">
        <f>IF($B256="","",IF($J256="","",AsOn-$J256))</f>
        <v/>
      </c>
      <c r="L256" s="46">
        <f>IF($B256="","",IF($K256&lt;=0,"Not Due",IF($K256&lt;=AgeB1,"0-"&amp;AgeB1,IF($K256&lt;=AgeB2,(AgeB1+1)&amp;"-"&amp;AgeB2,IF($K256&lt;=AgeB3,(AgeB2+1)&amp;"-"&amp;AgeB3,IF($K256&lt;=AgeB4,(AgeB3+1)&amp;"-"&amp;AgeB4,"&gt;"&amp;AgeB4))))))</f>
        <v/>
      </c>
      <c r="M256" s="46">
        <f>IF($B256="","",IF(AND(AgeBasis="Due Date",$K256&gt;0),"OVERDUE","Within terms"))</f>
        <v/>
      </c>
    </row>
    <row r="257" ht="15" customHeight="1" s="30">
      <c r="A257" s="45" t="n">
        <v>251</v>
      </c>
      <c r="B257" s="36" t="n"/>
      <c r="C257" s="46">
        <f>IF($B257="","",IFERROR(VLOOKUP($B257,PartyTbl,2,FALSE()),""))</f>
        <v/>
      </c>
      <c r="D257" s="36" t="n"/>
      <c r="E257" s="39" t="n"/>
      <c r="F257" s="39" t="n"/>
      <c r="G257" s="47" t="n"/>
      <c r="H257" s="47" t="n"/>
      <c r="I257" s="48">
        <f>IF($B257="","",N($G257)-N($H257))</f>
        <v/>
      </c>
      <c r="J257" s="49">
        <f>IF($B257="","",IF(AgeBasis="Invoice Date",$E257,IF($F257="",$E257,$F257)))</f>
        <v/>
      </c>
      <c r="K257" s="50">
        <f>IF($B257="","",IF($J257="","",AsOn-$J257))</f>
        <v/>
      </c>
      <c r="L257" s="46">
        <f>IF($B257="","",IF($K257&lt;=0,"Not Due",IF($K257&lt;=AgeB1,"0-"&amp;AgeB1,IF($K257&lt;=AgeB2,(AgeB1+1)&amp;"-"&amp;AgeB2,IF($K257&lt;=AgeB3,(AgeB2+1)&amp;"-"&amp;AgeB3,IF($K257&lt;=AgeB4,(AgeB3+1)&amp;"-"&amp;AgeB4,"&gt;"&amp;AgeB4))))))</f>
        <v/>
      </c>
      <c r="M257" s="46">
        <f>IF($B257="","",IF(AND(AgeBasis="Due Date",$K257&gt;0),"OVERDUE","Within terms"))</f>
        <v/>
      </c>
    </row>
    <row r="258" ht="15" customHeight="1" s="30">
      <c r="A258" s="45" t="n">
        <v>252</v>
      </c>
      <c r="B258" s="36" t="n"/>
      <c r="C258" s="46">
        <f>IF($B258="","",IFERROR(VLOOKUP($B258,PartyTbl,2,FALSE()),""))</f>
        <v/>
      </c>
      <c r="D258" s="36" t="n"/>
      <c r="E258" s="39" t="n"/>
      <c r="F258" s="39" t="n"/>
      <c r="G258" s="47" t="n"/>
      <c r="H258" s="47" t="n"/>
      <c r="I258" s="48">
        <f>IF($B258="","",N($G258)-N($H258))</f>
        <v/>
      </c>
      <c r="J258" s="49">
        <f>IF($B258="","",IF(AgeBasis="Invoice Date",$E258,IF($F258="",$E258,$F258)))</f>
        <v/>
      </c>
      <c r="K258" s="50">
        <f>IF($B258="","",IF($J258="","",AsOn-$J258))</f>
        <v/>
      </c>
      <c r="L258" s="46">
        <f>IF($B258="","",IF($K258&lt;=0,"Not Due",IF($K258&lt;=AgeB1,"0-"&amp;AgeB1,IF($K258&lt;=AgeB2,(AgeB1+1)&amp;"-"&amp;AgeB2,IF($K258&lt;=AgeB3,(AgeB2+1)&amp;"-"&amp;AgeB3,IF($K258&lt;=AgeB4,(AgeB3+1)&amp;"-"&amp;AgeB4,"&gt;"&amp;AgeB4))))))</f>
        <v/>
      </c>
      <c r="M258" s="46">
        <f>IF($B258="","",IF(AND(AgeBasis="Due Date",$K258&gt;0),"OVERDUE","Within terms"))</f>
        <v/>
      </c>
    </row>
    <row r="259" ht="15" customHeight="1" s="30">
      <c r="A259" s="45" t="n">
        <v>253</v>
      </c>
      <c r="B259" s="36" t="n"/>
      <c r="C259" s="46">
        <f>IF($B259="","",IFERROR(VLOOKUP($B259,PartyTbl,2,FALSE()),""))</f>
        <v/>
      </c>
      <c r="D259" s="36" t="n"/>
      <c r="E259" s="39" t="n"/>
      <c r="F259" s="39" t="n"/>
      <c r="G259" s="47" t="n"/>
      <c r="H259" s="47" t="n"/>
      <c r="I259" s="48">
        <f>IF($B259="","",N($G259)-N($H259))</f>
        <v/>
      </c>
      <c r="J259" s="49">
        <f>IF($B259="","",IF(AgeBasis="Invoice Date",$E259,IF($F259="",$E259,$F259)))</f>
        <v/>
      </c>
      <c r="K259" s="50">
        <f>IF($B259="","",IF($J259="","",AsOn-$J259))</f>
        <v/>
      </c>
      <c r="L259" s="46">
        <f>IF($B259="","",IF($K259&lt;=0,"Not Due",IF($K259&lt;=AgeB1,"0-"&amp;AgeB1,IF($K259&lt;=AgeB2,(AgeB1+1)&amp;"-"&amp;AgeB2,IF($K259&lt;=AgeB3,(AgeB2+1)&amp;"-"&amp;AgeB3,IF($K259&lt;=AgeB4,(AgeB3+1)&amp;"-"&amp;AgeB4,"&gt;"&amp;AgeB4))))))</f>
        <v/>
      </c>
      <c r="M259" s="46">
        <f>IF($B259="","",IF(AND(AgeBasis="Due Date",$K259&gt;0),"OVERDUE","Within terms"))</f>
        <v/>
      </c>
    </row>
    <row r="260" ht="15" customHeight="1" s="30">
      <c r="A260" s="45" t="n">
        <v>254</v>
      </c>
      <c r="B260" s="36" t="n"/>
      <c r="C260" s="46">
        <f>IF($B260="","",IFERROR(VLOOKUP($B260,PartyTbl,2,FALSE()),""))</f>
        <v/>
      </c>
      <c r="D260" s="36" t="n"/>
      <c r="E260" s="39" t="n"/>
      <c r="F260" s="39" t="n"/>
      <c r="G260" s="47" t="n"/>
      <c r="H260" s="47" t="n"/>
      <c r="I260" s="48">
        <f>IF($B260="","",N($G260)-N($H260))</f>
        <v/>
      </c>
      <c r="J260" s="49">
        <f>IF($B260="","",IF(AgeBasis="Invoice Date",$E260,IF($F260="",$E260,$F260)))</f>
        <v/>
      </c>
      <c r="K260" s="50">
        <f>IF($B260="","",IF($J260="","",AsOn-$J260))</f>
        <v/>
      </c>
      <c r="L260" s="46">
        <f>IF($B260="","",IF($K260&lt;=0,"Not Due",IF($K260&lt;=AgeB1,"0-"&amp;AgeB1,IF($K260&lt;=AgeB2,(AgeB1+1)&amp;"-"&amp;AgeB2,IF($K260&lt;=AgeB3,(AgeB2+1)&amp;"-"&amp;AgeB3,IF($K260&lt;=AgeB4,(AgeB3+1)&amp;"-"&amp;AgeB4,"&gt;"&amp;AgeB4))))))</f>
        <v/>
      </c>
      <c r="M260" s="46">
        <f>IF($B260="","",IF(AND(AgeBasis="Due Date",$K260&gt;0),"OVERDUE","Within terms"))</f>
        <v/>
      </c>
    </row>
    <row r="261" ht="15" customHeight="1" s="30">
      <c r="A261" s="45" t="n">
        <v>255</v>
      </c>
      <c r="B261" s="36" t="n"/>
      <c r="C261" s="46">
        <f>IF($B261="","",IFERROR(VLOOKUP($B261,PartyTbl,2,FALSE()),""))</f>
        <v/>
      </c>
      <c r="D261" s="36" t="n"/>
      <c r="E261" s="39" t="n"/>
      <c r="F261" s="39" t="n"/>
      <c r="G261" s="47" t="n"/>
      <c r="H261" s="47" t="n"/>
      <c r="I261" s="48">
        <f>IF($B261="","",N($G261)-N($H261))</f>
        <v/>
      </c>
      <c r="J261" s="49">
        <f>IF($B261="","",IF(AgeBasis="Invoice Date",$E261,IF($F261="",$E261,$F261)))</f>
        <v/>
      </c>
      <c r="K261" s="50">
        <f>IF($B261="","",IF($J261="","",AsOn-$J261))</f>
        <v/>
      </c>
      <c r="L261" s="46">
        <f>IF($B261="","",IF($K261&lt;=0,"Not Due",IF($K261&lt;=AgeB1,"0-"&amp;AgeB1,IF($K261&lt;=AgeB2,(AgeB1+1)&amp;"-"&amp;AgeB2,IF($K261&lt;=AgeB3,(AgeB2+1)&amp;"-"&amp;AgeB3,IF($K261&lt;=AgeB4,(AgeB3+1)&amp;"-"&amp;AgeB4,"&gt;"&amp;AgeB4))))))</f>
        <v/>
      </c>
      <c r="M261" s="46">
        <f>IF($B261="","",IF(AND(AgeBasis="Due Date",$K261&gt;0),"OVERDUE","Within terms"))</f>
        <v/>
      </c>
    </row>
    <row r="262" ht="15" customHeight="1" s="30">
      <c r="A262" s="45" t="n">
        <v>256</v>
      </c>
      <c r="B262" s="36" t="n"/>
      <c r="C262" s="46">
        <f>IF($B262="","",IFERROR(VLOOKUP($B262,PartyTbl,2,FALSE()),""))</f>
        <v/>
      </c>
      <c r="D262" s="36" t="n"/>
      <c r="E262" s="39" t="n"/>
      <c r="F262" s="39" t="n"/>
      <c r="G262" s="47" t="n"/>
      <c r="H262" s="47" t="n"/>
      <c r="I262" s="48">
        <f>IF($B262="","",N($G262)-N($H262))</f>
        <v/>
      </c>
      <c r="J262" s="49">
        <f>IF($B262="","",IF(AgeBasis="Invoice Date",$E262,IF($F262="",$E262,$F262)))</f>
        <v/>
      </c>
      <c r="K262" s="50">
        <f>IF($B262="","",IF($J262="","",AsOn-$J262))</f>
        <v/>
      </c>
      <c r="L262" s="46">
        <f>IF($B262="","",IF($K262&lt;=0,"Not Due",IF($K262&lt;=AgeB1,"0-"&amp;AgeB1,IF($K262&lt;=AgeB2,(AgeB1+1)&amp;"-"&amp;AgeB2,IF($K262&lt;=AgeB3,(AgeB2+1)&amp;"-"&amp;AgeB3,IF($K262&lt;=AgeB4,(AgeB3+1)&amp;"-"&amp;AgeB4,"&gt;"&amp;AgeB4))))))</f>
        <v/>
      </c>
      <c r="M262" s="46">
        <f>IF($B262="","",IF(AND(AgeBasis="Due Date",$K262&gt;0),"OVERDUE","Within terms"))</f>
        <v/>
      </c>
    </row>
    <row r="263" ht="15" customHeight="1" s="30">
      <c r="A263" s="45" t="n">
        <v>257</v>
      </c>
      <c r="B263" s="36" t="n"/>
      <c r="C263" s="46">
        <f>IF($B263="","",IFERROR(VLOOKUP($B263,PartyTbl,2,FALSE()),""))</f>
        <v/>
      </c>
      <c r="D263" s="36" t="n"/>
      <c r="E263" s="39" t="n"/>
      <c r="F263" s="39" t="n"/>
      <c r="G263" s="47" t="n"/>
      <c r="H263" s="47" t="n"/>
      <c r="I263" s="48">
        <f>IF($B263="","",N($G263)-N($H263))</f>
        <v/>
      </c>
      <c r="J263" s="49">
        <f>IF($B263="","",IF(AgeBasis="Invoice Date",$E263,IF($F263="",$E263,$F263)))</f>
        <v/>
      </c>
      <c r="K263" s="50">
        <f>IF($B263="","",IF($J263="","",AsOn-$J263))</f>
        <v/>
      </c>
      <c r="L263" s="46">
        <f>IF($B263="","",IF($K263&lt;=0,"Not Due",IF($K263&lt;=AgeB1,"0-"&amp;AgeB1,IF($K263&lt;=AgeB2,(AgeB1+1)&amp;"-"&amp;AgeB2,IF($K263&lt;=AgeB3,(AgeB2+1)&amp;"-"&amp;AgeB3,IF($K263&lt;=AgeB4,(AgeB3+1)&amp;"-"&amp;AgeB4,"&gt;"&amp;AgeB4))))))</f>
        <v/>
      </c>
      <c r="M263" s="46">
        <f>IF($B263="","",IF(AND(AgeBasis="Due Date",$K263&gt;0),"OVERDUE","Within terms"))</f>
        <v/>
      </c>
    </row>
    <row r="264" ht="15" customHeight="1" s="30">
      <c r="A264" s="45" t="n">
        <v>258</v>
      </c>
      <c r="B264" s="36" t="n"/>
      <c r="C264" s="46">
        <f>IF($B264="","",IFERROR(VLOOKUP($B264,PartyTbl,2,FALSE()),""))</f>
        <v/>
      </c>
      <c r="D264" s="36" t="n"/>
      <c r="E264" s="39" t="n"/>
      <c r="F264" s="39" t="n"/>
      <c r="G264" s="47" t="n"/>
      <c r="H264" s="47" t="n"/>
      <c r="I264" s="48">
        <f>IF($B264="","",N($G264)-N($H264))</f>
        <v/>
      </c>
      <c r="J264" s="49">
        <f>IF($B264="","",IF(AgeBasis="Invoice Date",$E264,IF($F264="",$E264,$F264)))</f>
        <v/>
      </c>
      <c r="K264" s="50">
        <f>IF($B264="","",IF($J264="","",AsOn-$J264))</f>
        <v/>
      </c>
      <c r="L264" s="46">
        <f>IF($B264="","",IF($K264&lt;=0,"Not Due",IF($K264&lt;=AgeB1,"0-"&amp;AgeB1,IF($K264&lt;=AgeB2,(AgeB1+1)&amp;"-"&amp;AgeB2,IF($K264&lt;=AgeB3,(AgeB2+1)&amp;"-"&amp;AgeB3,IF($K264&lt;=AgeB4,(AgeB3+1)&amp;"-"&amp;AgeB4,"&gt;"&amp;AgeB4))))))</f>
        <v/>
      </c>
      <c r="M264" s="46">
        <f>IF($B264="","",IF(AND(AgeBasis="Due Date",$K264&gt;0),"OVERDUE","Within terms"))</f>
        <v/>
      </c>
    </row>
    <row r="265" ht="15" customHeight="1" s="30">
      <c r="A265" s="45" t="n">
        <v>259</v>
      </c>
      <c r="B265" s="36" t="n"/>
      <c r="C265" s="46">
        <f>IF($B265="","",IFERROR(VLOOKUP($B265,PartyTbl,2,FALSE()),""))</f>
        <v/>
      </c>
      <c r="D265" s="36" t="n"/>
      <c r="E265" s="39" t="n"/>
      <c r="F265" s="39" t="n"/>
      <c r="G265" s="47" t="n"/>
      <c r="H265" s="47" t="n"/>
      <c r="I265" s="48">
        <f>IF($B265="","",N($G265)-N($H265))</f>
        <v/>
      </c>
      <c r="J265" s="49">
        <f>IF($B265="","",IF(AgeBasis="Invoice Date",$E265,IF($F265="",$E265,$F265)))</f>
        <v/>
      </c>
      <c r="K265" s="50">
        <f>IF($B265="","",IF($J265="","",AsOn-$J265))</f>
        <v/>
      </c>
      <c r="L265" s="46">
        <f>IF($B265="","",IF($K265&lt;=0,"Not Due",IF($K265&lt;=AgeB1,"0-"&amp;AgeB1,IF($K265&lt;=AgeB2,(AgeB1+1)&amp;"-"&amp;AgeB2,IF($K265&lt;=AgeB3,(AgeB2+1)&amp;"-"&amp;AgeB3,IF($K265&lt;=AgeB4,(AgeB3+1)&amp;"-"&amp;AgeB4,"&gt;"&amp;AgeB4))))))</f>
        <v/>
      </c>
      <c r="M265" s="46">
        <f>IF($B265="","",IF(AND(AgeBasis="Due Date",$K265&gt;0),"OVERDUE","Within terms"))</f>
        <v/>
      </c>
    </row>
    <row r="266" ht="15" customHeight="1" s="30">
      <c r="A266" s="45" t="n">
        <v>260</v>
      </c>
      <c r="B266" s="36" t="n"/>
      <c r="C266" s="46">
        <f>IF($B266="","",IFERROR(VLOOKUP($B266,PartyTbl,2,FALSE()),""))</f>
        <v/>
      </c>
      <c r="D266" s="36" t="n"/>
      <c r="E266" s="39" t="n"/>
      <c r="F266" s="39" t="n"/>
      <c r="G266" s="47" t="n"/>
      <c r="H266" s="47" t="n"/>
      <c r="I266" s="48">
        <f>IF($B266="","",N($G266)-N($H266))</f>
        <v/>
      </c>
      <c r="J266" s="49">
        <f>IF($B266="","",IF(AgeBasis="Invoice Date",$E266,IF($F266="",$E266,$F266)))</f>
        <v/>
      </c>
      <c r="K266" s="50">
        <f>IF($B266="","",IF($J266="","",AsOn-$J266))</f>
        <v/>
      </c>
      <c r="L266" s="46">
        <f>IF($B266="","",IF($K266&lt;=0,"Not Due",IF($K266&lt;=AgeB1,"0-"&amp;AgeB1,IF($K266&lt;=AgeB2,(AgeB1+1)&amp;"-"&amp;AgeB2,IF($K266&lt;=AgeB3,(AgeB2+1)&amp;"-"&amp;AgeB3,IF($K266&lt;=AgeB4,(AgeB3+1)&amp;"-"&amp;AgeB4,"&gt;"&amp;AgeB4))))))</f>
        <v/>
      </c>
      <c r="M266" s="46">
        <f>IF($B266="","",IF(AND(AgeBasis="Due Date",$K266&gt;0),"OVERDUE","Within terms"))</f>
        <v/>
      </c>
    </row>
    <row r="267" ht="15" customHeight="1" s="30">
      <c r="A267" s="45" t="n">
        <v>261</v>
      </c>
      <c r="B267" s="36" t="n"/>
      <c r="C267" s="46">
        <f>IF($B267="","",IFERROR(VLOOKUP($B267,PartyTbl,2,FALSE()),""))</f>
        <v/>
      </c>
      <c r="D267" s="36" t="n"/>
      <c r="E267" s="39" t="n"/>
      <c r="F267" s="39" t="n"/>
      <c r="G267" s="47" t="n"/>
      <c r="H267" s="47" t="n"/>
      <c r="I267" s="48">
        <f>IF($B267="","",N($G267)-N($H267))</f>
        <v/>
      </c>
      <c r="J267" s="49">
        <f>IF($B267="","",IF(AgeBasis="Invoice Date",$E267,IF($F267="",$E267,$F267)))</f>
        <v/>
      </c>
      <c r="K267" s="50">
        <f>IF($B267="","",IF($J267="","",AsOn-$J267))</f>
        <v/>
      </c>
      <c r="L267" s="46">
        <f>IF($B267="","",IF($K267&lt;=0,"Not Due",IF($K267&lt;=AgeB1,"0-"&amp;AgeB1,IF($K267&lt;=AgeB2,(AgeB1+1)&amp;"-"&amp;AgeB2,IF($K267&lt;=AgeB3,(AgeB2+1)&amp;"-"&amp;AgeB3,IF($K267&lt;=AgeB4,(AgeB3+1)&amp;"-"&amp;AgeB4,"&gt;"&amp;AgeB4))))))</f>
        <v/>
      </c>
      <c r="M267" s="46">
        <f>IF($B267="","",IF(AND(AgeBasis="Due Date",$K267&gt;0),"OVERDUE","Within terms"))</f>
        <v/>
      </c>
    </row>
    <row r="268" ht="15" customHeight="1" s="30">
      <c r="A268" s="45" t="n">
        <v>262</v>
      </c>
      <c r="B268" s="36" t="n"/>
      <c r="C268" s="46">
        <f>IF($B268="","",IFERROR(VLOOKUP($B268,PartyTbl,2,FALSE()),""))</f>
        <v/>
      </c>
      <c r="D268" s="36" t="n"/>
      <c r="E268" s="39" t="n"/>
      <c r="F268" s="39" t="n"/>
      <c r="G268" s="47" t="n"/>
      <c r="H268" s="47" t="n"/>
      <c r="I268" s="48">
        <f>IF($B268="","",N($G268)-N($H268))</f>
        <v/>
      </c>
      <c r="J268" s="49">
        <f>IF($B268="","",IF(AgeBasis="Invoice Date",$E268,IF($F268="",$E268,$F268)))</f>
        <v/>
      </c>
      <c r="K268" s="50">
        <f>IF($B268="","",IF($J268="","",AsOn-$J268))</f>
        <v/>
      </c>
      <c r="L268" s="46">
        <f>IF($B268="","",IF($K268&lt;=0,"Not Due",IF($K268&lt;=AgeB1,"0-"&amp;AgeB1,IF($K268&lt;=AgeB2,(AgeB1+1)&amp;"-"&amp;AgeB2,IF($K268&lt;=AgeB3,(AgeB2+1)&amp;"-"&amp;AgeB3,IF($K268&lt;=AgeB4,(AgeB3+1)&amp;"-"&amp;AgeB4,"&gt;"&amp;AgeB4))))))</f>
        <v/>
      </c>
      <c r="M268" s="46">
        <f>IF($B268="","",IF(AND(AgeBasis="Due Date",$K268&gt;0),"OVERDUE","Within terms"))</f>
        <v/>
      </c>
    </row>
    <row r="269" ht="15" customHeight="1" s="30">
      <c r="A269" s="45" t="n">
        <v>263</v>
      </c>
      <c r="B269" s="36" t="n"/>
      <c r="C269" s="46">
        <f>IF($B269="","",IFERROR(VLOOKUP($B269,PartyTbl,2,FALSE()),""))</f>
        <v/>
      </c>
      <c r="D269" s="36" t="n"/>
      <c r="E269" s="39" t="n"/>
      <c r="F269" s="39" t="n"/>
      <c r="G269" s="47" t="n"/>
      <c r="H269" s="47" t="n"/>
      <c r="I269" s="48">
        <f>IF($B269="","",N($G269)-N($H269))</f>
        <v/>
      </c>
      <c r="J269" s="49">
        <f>IF($B269="","",IF(AgeBasis="Invoice Date",$E269,IF($F269="",$E269,$F269)))</f>
        <v/>
      </c>
      <c r="K269" s="50">
        <f>IF($B269="","",IF($J269="","",AsOn-$J269))</f>
        <v/>
      </c>
      <c r="L269" s="46">
        <f>IF($B269="","",IF($K269&lt;=0,"Not Due",IF($K269&lt;=AgeB1,"0-"&amp;AgeB1,IF($K269&lt;=AgeB2,(AgeB1+1)&amp;"-"&amp;AgeB2,IF($K269&lt;=AgeB3,(AgeB2+1)&amp;"-"&amp;AgeB3,IF($K269&lt;=AgeB4,(AgeB3+1)&amp;"-"&amp;AgeB4,"&gt;"&amp;AgeB4))))))</f>
        <v/>
      </c>
      <c r="M269" s="46">
        <f>IF($B269="","",IF(AND(AgeBasis="Due Date",$K269&gt;0),"OVERDUE","Within terms"))</f>
        <v/>
      </c>
    </row>
    <row r="270" ht="15" customHeight="1" s="30">
      <c r="A270" s="45" t="n">
        <v>264</v>
      </c>
      <c r="B270" s="36" t="n"/>
      <c r="C270" s="46">
        <f>IF($B270="","",IFERROR(VLOOKUP($B270,PartyTbl,2,FALSE()),""))</f>
        <v/>
      </c>
      <c r="D270" s="36" t="n"/>
      <c r="E270" s="39" t="n"/>
      <c r="F270" s="39" t="n"/>
      <c r="G270" s="47" t="n"/>
      <c r="H270" s="47" t="n"/>
      <c r="I270" s="48">
        <f>IF($B270="","",N($G270)-N($H270))</f>
        <v/>
      </c>
      <c r="J270" s="49">
        <f>IF($B270="","",IF(AgeBasis="Invoice Date",$E270,IF($F270="",$E270,$F270)))</f>
        <v/>
      </c>
      <c r="K270" s="50">
        <f>IF($B270="","",IF($J270="","",AsOn-$J270))</f>
        <v/>
      </c>
      <c r="L270" s="46">
        <f>IF($B270="","",IF($K270&lt;=0,"Not Due",IF($K270&lt;=AgeB1,"0-"&amp;AgeB1,IF($K270&lt;=AgeB2,(AgeB1+1)&amp;"-"&amp;AgeB2,IF($K270&lt;=AgeB3,(AgeB2+1)&amp;"-"&amp;AgeB3,IF($K270&lt;=AgeB4,(AgeB3+1)&amp;"-"&amp;AgeB4,"&gt;"&amp;AgeB4))))))</f>
        <v/>
      </c>
      <c r="M270" s="46">
        <f>IF($B270="","",IF(AND(AgeBasis="Due Date",$K270&gt;0),"OVERDUE","Within terms"))</f>
        <v/>
      </c>
    </row>
    <row r="271" ht="15" customHeight="1" s="30">
      <c r="A271" s="45" t="n">
        <v>265</v>
      </c>
      <c r="B271" s="36" t="n"/>
      <c r="C271" s="46">
        <f>IF($B271="","",IFERROR(VLOOKUP($B271,PartyTbl,2,FALSE()),""))</f>
        <v/>
      </c>
      <c r="D271" s="36" t="n"/>
      <c r="E271" s="39" t="n"/>
      <c r="F271" s="39" t="n"/>
      <c r="G271" s="47" t="n"/>
      <c r="H271" s="47" t="n"/>
      <c r="I271" s="48">
        <f>IF($B271="","",N($G271)-N($H271))</f>
        <v/>
      </c>
      <c r="J271" s="49">
        <f>IF($B271="","",IF(AgeBasis="Invoice Date",$E271,IF($F271="",$E271,$F271)))</f>
        <v/>
      </c>
      <c r="K271" s="50">
        <f>IF($B271="","",IF($J271="","",AsOn-$J271))</f>
        <v/>
      </c>
      <c r="L271" s="46">
        <f>IF($B271="","",IF($K271&lt;=0,"Not Due",IF($K271&lt;=AgeB1,"0-"&amp;AgeB1,IF($K271&lt;=AgeB2,(AgeB1+1)&amp;"-"&amp;AgeB2,IF($K271&lt;=AgeB3,(AgeB2+1)&amp;"-"&amp;AgeB3,IF($K271&lt;=AgeB4,(AgeB3+1)&amp;"-"&amp;AgeB4,"&gt;"&amp;AgeB4))))))</f>
        <v/>
      </c>
      <c r="M271" s="46">
        <f>IF($B271="","",IF(AND(AgeBasis="Due Date",$K271&gt;0),"OVERDUE","Within terms"))</f>
        <v/>
      </c>
    </row>
    <row r="272" ht="15" customHeight="1" s="30">
      <c r="A272" s="45" t="n">
        <v>266</v>
      </c>
      <c r="B272" s="36" t="n"/>
      <c r="C272" s="46">
        <f>IF($B272="","",IFERROR(VLOOKUP($B272,PartyTbl,2,FALSE()),""))</f>
        <v/>
      </c>
      <c r="D272" s="36" t="n"/>
      <c r="E272" s="39" t="n"/>
      <c r="F272" s="39" t="n"/>
      <c r="G272" s="47" t="n"/>
      <c r="H272" s="47" t="n"/>
      <c r="I272" s="48">
        <f>IF($B272="","",N($G272)-N($H272))</f>
        <v/>
      </c>
      <c r="J272" s="49">
        <f>IF($B272="","",IF(AgeBasis="Invoice Date",$E272,IF($F272="",$E272,$F272)))</f>
        <v/>
      </c>
      <c r="K272" s="50">
        <f>IF($B272="","",IF($J272="","",AsOn-$J272))</f>
        <v/>
      </c>
      <c r="L272" s="46">
        <f>IF($B272="","",IF($K272&lt;=0,"Not Due",IF($K272&lt;=AgeB1,"0-"&amp;AgeB1,IF($K272&lt;=AgeB2,(AgeB1+1)&amp;"-"&amp;AgeB2,IF($K272&lt;=AgeB3,(AgeB2+1)&amp;"-"&amp;AgeB3,IF($K272&lt;=AgeB4,(AgeB3+1)&amp;"-"&amp;AgeB4,"&gt;"&amp;AgeB4))))))</f>
        <v/>
      </c>
      <c r="M272" s="46">
        <f>IF($B272="","",IF(AND(AgeBasis="Due Date",$K272&gt;0),"OVERDUE","Within terms"))</f>
        <v/>
      </c>
    </row>
    <row r="273" ht="15" customHeight="1" s="30">
      <c r="A273" s="45" t="n">
        <v>267</v>
      </c>
      <c r="B273" s="36" t="n"/>
      <c r="C273" s="46">
        <f>IF($B273="","",IFERROR(VLOOKUP($B273,PartyTbl,2,FALSE()),""))</f>
        <v/>
      </c>
      <c r="D273" s="36" t="n"/>
      <c r="E273" s="39" t="n"/>
      <c r="F273" s="39" t="n"/>
      <c r="G273" s="47" t="n"/>
      <c r="H273" s="47" t="n"/>
      <c r="I273" s="48">
        <f>IF($B273="","",N($G273)-N($H273))</f>
        <v/>
      </c>
      <c r="J273" s="49">
        <f>IF($B273="","",IF(AgeBasis="Invoice Date",$E273,IF($F273="",$E273,$F273)))</f>
        <v/>
      </c>
      <c r="K273" s="50">
        <f>IF($B273="","",IF($J273="","",AsOn-$J273))</f>
        <v/>
      </c>
      <c r="L273" s="46">
        <f>IF($B273="","",IF($K273&lt;=0,"Not Due",IF($K273&lt;=AgeB1,"0-"&amp;AgeB1,IF($K273&lt;=AgeB2,(AgeB1+1)&amp;"-"&amp;AgeB2,IF($K273&lt;=AgeB3,(AgeB2+1)&amp;"-"&amp;AgeB3,IF($K273&lt;=AgeB4,(AgeB3+1)&amp;"-"&amp;AgeB4,"&gt;"&amp;AgeB4))))))</f>
        <v/>
      </c>
      <c r="M273" s="46">
        <f>IF($B273="","",IF(AND(AgeBasis="Due Date",$K273&gt;0),"OVERDUE","Within terms"))</f>
        <v/>
      </c>
    </row>
    <row r="274" ht="15" customHeight="1" s="30">
      <c r="A274" s="45" t="n">
        <v>268</v>
      </c>
      <c r="B274" s="36" t="n"/>
      <c r="C274" s="46">
        <f>IF($B274="","",IFERROR(VLOOKUP($B274,PartyTbl,2,FALSE()),""))</f>
        <v/>
      </c>
      <c r="D274" s="36" t="n"/>
      <c r="E274" s="39" t="n"/>
      <c r="F274" s="39" t="n"/>
      <c r="G274" s="47" t="n"/>
      <c r="H274" s="47" t="n"/>
      <c r="I274" s="48">
        <f>IF($B274="","",N($G274)-N($H274))</f>
        <v/>
      </c>
      <c r="J274" s="49">
        <f>IF($B274="","",IF(AgeBasis="Invoice Date",$E274,IF($F274="",$E274,$F274)))</f>
        <v/>
      </c>
      <c r="K274" s="50">
        <f>IF($B274="","",IF($J274="","",AsOn-$J274))</f>
        <v/>
      </c>
      <c r="L274" s="46">
        <f>IF($B274="","",IF($K274&lt;=0,"Not Due",IF($K274&lt;=AgeB1,"0-"&amp;AgeB1,IF($K274&lt;=AgeB2,(AgeB1+1)&amp;"-"&amp;AgeB2,IF($K274&lt;=AgeB3,(AgeB2+1)&amp;"-"&amp;AgeB3,IF($K274&lt;=AgeB4,(AgeB3+1)&amp;"-"&amp;AgeB4,"&gt;"&amp;AgeB4))))))</f>
        <v/>
      </c>
      <c r="M274" s="46">
        <f>IF($B274="","",IF(AND(AgeBasis="Due Date",$K274&gt;0),"OVERDUE","Within terms"))</f>
        <v/>
      </c>
    </row>
    <row r="275" ht="15" customHeight="1" s="30">
      <c r="A275" s="45" t="n">
        <v>269</v>
      </c>
      <c r="B275" s="36" t="n"/>
      <c r="C275" s="46">
        <f>IF($B275="","",IFERROR(VLOOKUP($B275,PartyTbl,2,FALSE()),""))</f>
        <v/>
      </c>
      <c r="D275" s="36" t="n"/>
      <c r="E275" s="39" t="n"/>
      <c r="F275" s="39" t="n"/>
      <c r="G275" s="47" t="n"/>
      <c r="H275" s="47" t="n"/>
      <c r="I275" s="48">
        <f>IF($B275="","",N($G275)-N($H275))</f>
        <v/>
      </c>
      <c r="J275" s="49">
        <f>IF($B275="","",IF(AgeBasis="Invoice Date",$E275,IF($F275="",$E275,$F275)))</f>
        <v/>
      </c>
      <c r="K275" s="50">
        <f>IF($B275="","",IF($J275="","",AsOn-$J275))</f>
        <v/>
      </c>
      <c r="L275" s="46">
        <f>IF($B275="","",IF($K275&lt;=0,"Not Due",IF($K275&lt;=AgeB1,"0-"&amp;AgeB1,IF($K275&lt;=AgeB2,(AgeB1+1)&amp;"-"&amp;AgeB2,IF($K275&lt;=AgeB3,(AgeB2+1)&amp;"-"&amp;AgeB3,IF($K275&lt;=AgeB4,(AgeB3+1)&amp;"-"&amp;AgeB4,"&gt;"&amp;AgeB4))))))</f>
        <v/>
      </c>
      <c r="M275" s="46">
        <f>IF($B275="","",IF(AND(AgeBasis="Due Date",$K275&gt;0),"OVERDUE","Within terms"))</f>
        <v/>
      </c>
    </row>
    <row r="276" ht="15" customHeight="1" s="30">
      <c r="A276" s="45" t="n">
        <v>270</v>
      </c>
      <c r="B276" s="36" t="n"/>
      <c r="C276" s="46">
        <f>IF($B276="","",IFERROR(VLOOKUP($B276,PartyTbl,2,FALSE()),""))</f>
        <v/>
      </c>
      <c r="D276" s="36" t="n"/>
      <c r="E276" s="39" t="n"/>
      <c r="F276" s="39" t="n"/>
      <c r="G276" s="47" t="n"/>
      <c r="H276" s="47" t="n"/>
      <c r="I276" s="48">
        <f>IF($B276="","",N($G276)-N($H276))</f>
        <v/>
      </c>
      <c r="J276" s="49">
        <f>IF($B276="","",IF(AgeBasis="Invoice Date",$E276,IF($F276="",$E276,$F276)))</f>
        <v/>
      </c>
      <c r="K276" s="50">
        <f>IF($B276="","",IF($J276="","",AsOn-$J276))</f>
        <v/>
      </c>
      <c r="L276" s="46">
        <f>IF($B276="","",IF($K276&lt;=0,"Not Due",IF($K276&lt;=AgeB1,"0-"&amp;AgeB1,IF($K276&lt;=AgeB2,(AgeB1+1)&amp;"-"&amp;AgeB2,IF($K276&lt;=AgeB3,(AgeB2+1)&amp;"-"&amp;AgeB3,IF($K276&lt;=AgeB4,(AgeB3+1)&amp;"-"&amp;AgeB4,"&gt;"&amp;AgeB4))))))</f>
        <v/>
      </c>
      <c r="M276" s="46">
        <f>IF($B276="","",IF(AND(AgeBasis="Due Date",$K276&gt;0),"OVERDUE","Within terms"))</f>
        <v/>
      </c>
    </row>
    <row r="277" ht="15" customHeight="1" s="30">
      <c r="A277" s="45" t="n">
        <v>271</v>
      </c>
      <c r="B277" s="36" t="n"/>
      <c r="C277" s="46">
        <f>IF($B277="","",IFERROR(VLOOKUP($B277,PartyTbl,2,FALSE()),""))</f>
        <v/>
      </c>
      <c r="D277" s="36" t="n"/>
      <c r="E277" s="39" t="n"/>
      <c r="F277" s="39" t="n"/>
      <c r="G277" s="47" t="n"/>
      <c r="H277" s="47" t="n"/>
      <c r="I277" s="48">
        <f>IF($B277="","",N($G277)-N($H277))</f>
        <v/>
      </c>
      <c r="J277" s="49">
        <f>IF($B277="","",IF(AgeBasis="Invoice Date",$E277,IF($F277="",$E277,$F277)))</f>
        <v/>
      </c>
      <c r="K277" s="50">
        <f>IF($B277="","",IF($J277="","",AsOn-$J277))</f>
        <v/>
      </c>
      <c r="L277" s="46">
        <f>IF($B277="","",IF($K277&lt;=0,"Not Due",IF($K277&lt;=AgeB1,"0-"&amp;AgeB1,IF($K277&lt;=AgeB2,(AgeB1+1)&amp;"-"&amp;AgeB2,IF($K277&lt;=AgeB3,(AgeB2+1)&amp;"-"&amp;AgeB3,IF($K277&lt;=AgeB4,(AgeB3+1)&amp;"-"&amp;AgeB4,"&gt;"&amp;AgeB4))))))</f>
        <v/>
      </c>
      <c r="M277" s="46">
        <f>IF($B277="","",IF(AND(AgeBasis="Due Date",$K277&gt;0),"OVERDUE","Within terms"))</f>
        <v/>
      </c>
    </row>
    <row r="278" ht="15" customHeight="1" s="30">
      <c r="A278" s="45" t="n">
        <v>272</v>
      </c>
      <c r="B278" s="36" t="n"/>
      <c r="C278" s="46">
        <f>IF($B278="","",IFERROR(VLOOKUP($B278,PartyTbl,2,FALSE()),""))</f>
        <v/>
      </c>
      <c r="D278" s="36" t="n"/>
      <c r="E278" s="39" t="n"/>
      <c r="F278" s="39" t="n"/>
      <c r="G278" s="47" t="n"/>
      <c r="H278" s="47" t="n"/>
      <c r="I278" s="48">
        <f>IF($B278="","",N($G278)-N($H278))</f>
        <v/>
      </c>
      <c r="J278" s="49">
        <f>IF($B278="","",IF(AgeBasis="Invoice Date",$E278,IF($F278="",$E278,$F278)))</f>
        <v/>
      </c>
      <c r="K278" s="50">
        <f>IF($B278="","",IF($J278="","",AsOn-$J278))</f>
        <v/>
      </c>
      <c r="L278" s="46">
        <f>IF($B278="","",IF($K278&lt;=0,"Not Due",IF($K278&lt;=AgeB1,"0-"&amp;AgeB1,IF($K278&lt;=AgeB2,(AgeB1+1)&amp;"-"&amp;AgeB2,IF($K278&lt;=AgeB3,(AgeB2+1)&amp;"-"&amp;AgeB3,IF($K278&lt;=AgeB4,(AgeB3+1)&amp;"-"&amp;AgeB4,"&gt;"&amp;AgeB4))))))</f>
        <v/>
      </c>
      <c r="M278" s="46">
        <f>IF($B278="","",IF(AND(AgeBasis="Due Date",$K278&gt;0),"OVERDUE","Within terms"))</f>
        <v/>
      </c>
    </row>
    <row r="279" ht="15" customHeight="1" s="30">
      <c r="A279" s="45" t="n">
        <v>273</v>
      </c>
      <c r="B279" s="36" t="n"/>
      <c r="C279" s="46">
        <f>IF($B279="","",IFERROR(VLOOKUP($B279,PartyTbl,2,FALSE()),""))</f>
        <v/>
      </c>
      <c r="D279" s="36" t="n"/>
      <c r="E279" s="39" t="n"/>
      <c r="F279" s="39" t="n"/>
      <c r="G279" s="47" t="n"/>
      <c r="H279" s="47" t="n"/>
      <c r="I279" s="48">
        <f>IF($B279="","",N($G279)-N($H279))</f>
        <v/>
      </c>
      <c r="J279" s="49">
        <f>IF($B279="","",IF(AgeBasis="Invoice Date",$E279,IF($F279="",$E279,$F279)))</f>
        <v/>
      </c>
      <c r="K279" s="50">
        <f>IF($B279="","",IF($J279="","",AsOn-$J279))</f>
        <v/>
      </c>
      <c r="L279" s="46">
        <f>IF($B279="","",IF($K279&lt;=0,"Not Due",IF($K279&lt;=AgeB1,"0-"&amp;AgeB1,IF($K279&lt;=AgeB2,(AgeB1+1)&amp;"-"&amp;AgeB2,IF($K279&lt;=AgeB3,(AgeB2+1)&amp;"-"&amp;AgeB3,IF($K279&lt;=AgeB4,(AgeB3+1)&amp;"-"&amp;AgeB4,"&gt;"&amp;AgeB4))))))</f>
        <v/>
      </c>
      <c r="M279" s="46">
        <f>IF($B279="","",IF(AND(AgeBasis="Due Date",$K279&gt;0),"OVERDUE","Within terms"))</f>
        <v/>
      </c>
    </row>
    <row r="280" ht="15" customHeight="1" s="30">
      <c r="A280" s="45" t="n">
        <v>274</v>
      </c>
      <c r="B280" s="36" t="n"/>
      <c r="C280" s="46">
        <f>IF($B280="","",IFERROR(VLOOKUP($B280,PartyTbl,2,FALSE()),""))</f>
        <v/>
      </c>
      <c r="D280" s="36" t="n"/>
      <c r="E280" s="39" t="n"/>
      <c r="F280" s="39" t="n"/>
      <c r="G280" s="47" t="n"/>
      <c r="H280" s="47" t="n"/>
      <c r="I280" s="48">
        <f>IF($B280="","",N($G280)-N($H280))</f>
        <v/>
      </c>
      <c r="J280" s="49">
        <f>IF($B280="","",IF(AgeBasis="Invoice Date",$E280,IF($F280="",$E280,$F280)))</f>
        <v/>
      </c>
      <c r="K280" s="50">
        <f>IF($B280="","",IF($J280="","",AsOn-$J280))</f>
        <v/>
      </c>
      <c r="L280" s="46">
        <f>IF($B280="","",IF($K280&lt;=0,"Not Due",IF($K280&lt;=AgeB1,"0-"&amp;AgeB1,IF($K280&lt;=AgeB2,(AgeB1+1)&amp;"-"&amp;AgeB2,IF($K280&lt;=AgeB3,(AgeB2+1)&amp;"-"&amp;AgeB3,IF($K280&lt;=AgeB4,(AgeB3+1)&amp;"-"&amp;AgeB4,"&gt;"&amp;AgeB4))))))</f>
        <v/>
      </c>
      <c r="M280" s="46">
        <f>IF($B280="","",IF(AND(AgeBasis="Due Date",$K280&gt;0),"OVERDUE","Within terms"))</f>
        <v/>
      </c>
    </row>
    <row r="281" ht="15" customHeight="1" s="30">
      <c r="A281" s="45" t="n">
        <v>275</v>
      </c>
      <c r="B281" s="36" t="n"/>
      <c r="C281" s="46">
        <f>IF($B281="","",IFERROR(VLOOKUP($B281,PartyTbl,2,FALSE()),""))</f>
        <v/>
      </c>
      <c r="D281" s="36" t="n"/>
      <c r="E281" s="39" t="n"/>
      <c r="F281" s="39" t="n"/>
      <c r="G281" s="47" t="n"/>
      <c r="H281" s="47" t="n"/>
      <c r="I281" s="48">
        <f>IF($B281="","",N($G281)-N($H281))</f>
        <v/>
      </c>
      <c r="J281" s="49">
        <f>IF($B281="","",IF(AgeBasis="Invoice Date",$E281,IF($F281="",$E281,$F281)))</f>
        <v/>
      </c>
      <c r="K281" s="50">
        <f>IF($B281="","",IF($J281="","",AsOn-$J281))</f>
        <v/>
      </c>
      <c r="L281" s="46">
        <f>IF($B281="","",IF($K281&lt;=0,"Not Due",IF($K281&lt;=AgeB1,"0-"&amp;AgeB1,IF($K281&lt;=AgeB2,(AgeB1+1)&amp;"-"&amp;AgeB2,IF($K281&lt;=AgeB3,(AgeB2+1)&amp;"-"&amp;AgeB3,IF($K281&lt;=AgeB4,(AgeB3+1)&amp;"-"&amp;AgeB4,"&gt;"&amp;AgeB4))))))</f>
        <v/>
      </c>
      <c r="M281" s="46">
        <f>IF($B281="","",IF(AND(AgeBasis="Due Date",$K281&gt;0),"OVERDUE","Within terms"))</f>
        <v/>
      </c>
    </row>
    <row r="282" ht="15" customHeight="1" s="30">
      <c r="A282" s="45" t="n">
        <v>276</v>
      </c>
      <c r="B282" s="36" t="n"/>
      <c r="C282" s="46">
        <f>IF($B282="","",IFERROR(VLOOKUP($B282,PartyTbl,2,FALSE()),""))</f>
        <v/>
      </c>
      <c r="D282" s="36" t="n"/>
      <c r="E282" s="39" t="n"/>
      <c r="F282" s="39" t="n"/>
      <c r="G282" s="47" t="n"/>
      <c r="H282" s="47" t="n"/>
      <c r="I282" s="48">
        <f>IF($B282="","",N($G282)-N($H282))</f>
        <v/>
      </c>
      <c r="J282" s="49">
        <f>IF($B282="","",IF(AgeBasis="Invoice Date",$E282,IF($F282="",$E282,$F282)))</f>
        <v/>
      </c>
      <c r="K282" s="50">
        <f>IF($B282="","",IF($J282="","",AsOn-$J282))</f>
        <v/>
      </c>
      <c r="L282" s="46">
        <f>IF($B282="","",IF($K282&lt;=0,"Not Due",IF($K282&lt;=AgeB1,"0-"&amp;AgeB1,IF($K282&lt;=AgeB2,(AgeB1+1)&amp;"-"&amp;AgeB2,IF($K282&lt;=AgeB3,(AgeB2+1)&amp;"-"&amp;AgeB3,IF($K282&lt;=AgeB4,(AgeB3+1)&amp;"-"&amp;AgeB4,"&gt;"&amp;AgeB4))))))</f>
        <v/>
      </c>
      <c r="M282" s="46">
        <f>IF($B282="","",IF(AND(AgeBasis="Due Date",$K282&gt;0),"OVERDUE","Within terms"))</f>
        <v/>
      </c>
    </row>
    <row r="283" ht="15" customHeight="1" s="30">
      <c r="A283" s="45" t="n">
        <v>277</v>
      </c>
      <c r="B283" s="36" t="n"/>
      <c r="C283" s="46">
        <f>IF($B283="","",IFERROR(VLOOKUP($B283,PartyTbl,2,FALSE()),""))</f>
        <v/>
      </c>
      <c r="D283" s="36" t="n"/>
      <c r="E283" s="39" t="n"/>
      <c r="F283" s="39" t="n"/>
      <c r="G283" s="47" t="n"/>
      <c r="H283" s="47" t="n"/>
      <c r="I283" s="48">
        <f>IF($B283="","",N($G283)-N($H283))</f>
        <v/>
      </c>
      <c r="J283" s="49">
        <f>IF($B283="","",IF(AgeBasis="Invoice Date",$E283,IF($F283="",$E283,$F283)))</f>
        <v/>
      </c>
      <c r="K283" s="50">
        <f>IF($B283="","",IF($J283="","",AsOn-$J283))</f>
        <v/>
      </c>
      <c r="L283" s="46">
        <f>IF($B283="","",IF($K283&lt;=0,"Not Due",IF($K283&lt;=AgeB1,"0-"&amp;AgeB1,IF($K283&lt;=AgeB2,(AgeB1+1)&amp;"-"&amp;AgeB2,IF($K283&lt;=AgeB3,(AgeB2+1)&amp;"-"&amp;AgeB3,IF($K283&lt;=AgeB4,(AgeB3+1)&amp;"-"&amp;AgeB4,"&gt;"&amp;AgeB4))))))</f>
        <v/>
      </c>
      <c r="M283" s="46">
        <f>IF($B283="","",IF(AND(AgeBasis="Due Date",$K283&gt;0),"OVERDUE","Within terms"))</f>
        <v/>
      </c>
    </row>
    <row r="284" ht="15" customHeight="1" s="30">
      <c r="A284" s="45" t="n">
        <v>278</v>
      </c>
      <c r="B284" s="36" t="n"/>
      <c r="C284" s="46">
        <f>IF($B284="","",IFERROR(VLOOKUP($B284,PartyTbl,2,FALSE()),""))</f>
        <v/>
      </c>
      <c r="D284" s="36" t="n"/>
      <c r="E284" s="39" t="n"/>
      <c r="F284" s="39" t="n"/>
      <c r="G284" s="47" t="n"/>
      <c r="H284" s="47" t="n"/>
      <c r="I284" s="48">
        <f>IF($B284="","",N($G284)-N($H284))</f>
        <v/>
      </c>
      <c r="J284" s="49">
        <f>IF($B284="","",IF(AgeBasis="Invoice Date",$E284,IF($F284="",$E284,$F284)))</f>
        <v/>
      </c>
      <c r="K284" s="50">
        <f>IF($B284="","",IF($J284="","",AsOn-$J284))</f>
        <v/>
      </c>
      <c r="L284" s="46">
        <f>IF($B284="","",IF($K284&lt;=0,"Not Due",IF($K284&lt;=AgeB1,"0-"&amp;AgeB1,IF($K284&lt;=AgeB2,(AgeB1+1)&amp;"-"&amp;AgeB2,IF($K284&lt;=AgeB3,(AgeB2+1)&amp;"-"&amp;AgeB3,IF($K284&lt;=AgeB4,(AgeB3+1)&amp;"-"&amp;AgeB4,"&gt;"&amp;AgeB4))))))</f>
        <v/>
      </c>
      <c r="M284" s="46">
        <f>IF($B284="","",IF(AND(AgeBasis="Due Date",$K284&gt;0),"OVERDUE","Within terms"))</f>
        <v/>
      </c>
    </row>
    <row r="285" ht="15" customHeight="1" s="30">
      <c r="A285" s="45" t="n">
        <v>279</v>
      </c>
      <c r="B285" s="36" t="n"/>
      <c r="C285" s="46">
        <f>IF($B285="","",IFERROR(VLOOKUP($B285,PartyTbl,2,FALSE()),""))</f>
        <v/>
      </c>
      <c r="D285" s="36" t="n"/>
      <c r="E285" s="39" t="n"/>
      <c r="F285" s="39" t="n"/>
      <c r="G285" s="47" t="n"/>
      <c r="H285" s="47" t="n"/>
      <c r="I285" s="48">
        <f>IF($B285="","",N($G285)-N($H285))</f>
        <v/>
      </c>
      <c r="J285" s="49">
        <f>IF($B285="","",IF(AgeBasis="Invoice Date",$E285,IF($F285="",$E285,$F285)))</f>
        <v/>
      </c>
      <c r="K285" s="50">
        <f>IF($B285="","",IF($J285="","",AsOn-$J285))</f>
        <v/>
      </c>
      <c r="L285" s="46">
        <f>IF($B285="","",IF($K285&lt;=0,"Not Due",IF($K285&lt;=AgeB1,"0-"&amp;AgeB1,IF($K285&lt;=AgeB2,(AgeB1+1)&amp;"-"&amp;AgeB2,IF($K285&lt;=AgeB3,(AgeB2+1)&amp;"-"&amp;AgeB3,IF($K285&lt;=AgeB4,(AgeB3+1)&amp;"-"&amp;AgeB4,"&gt;"&amp;AgeB4))))))</f>
        <v/>
      </c>
      <c r="M285" s="46">
        <f>IF($B285="","",IF(AND(AgeBasis="Due Date",$K285&gt;0),"OVERDUE","Within terms"))</f>
        <v/>
      </c>
    </row>
    <row r="286" ht="15" customHeight="1" s="30">
      <c r="A286" s="45" t="n">
        <v>280</v>
      </c>
      <c r="B286" s="36" t="n"/>
      <c r="C286" s="46">
        <f>IF($B286="","",IFERROR(VLOOKUP($B286,PartyTbl,2,FALSE()),""))</f>
        <v/>
      </c>
      <c r="D286" s="36" t="n"/>
      <c r="E286" s="39" t="n"/>
      <c r="F286" s="39" t="n"/>
      <c r="G286" s="47" t="n"/>
      <c r="H286" s="47" t="n"/>
      <c r="I286" s="48">
        <f>IF($B286="","",N($G286)-N($H286))</f>
        <v/>
      </c>
      <c r="J286" s="49">
        <f>IF($B286="","",IF(AgeBasis="Invoice Date",$E286,IF($F286="",$E286,$F286)))</f>
        <v/>
      </c>
      <c r="K286" s="50">
        <f>IF($B286="","",IF($J286="","",AsOn-$J286))</f>
        <v/>
      </c>
      <c r="L286" s="46">
        <f>IF($B286="","",IF($K286&lt;=0,"Not Due",IF($K286&lt;=AgeB1,"0-"&amp;AgeB1,IF($K286&lt;=AgeB2,(AgeB1+1)&amp;"-"&amp;AgeB2,IF($K286&lt;=AgeB3,(AgeB2+1)&amp;"-"&amp;AgeB3,IF($K286&lt;=AgeB4,(AgeB3+1)&amp;"-"&amp;AgeB4,"&gt;"&amp;AgeB4))))))</f>
        <v/>
      </c>
      <c r="M286" s="46">
        <f>IF($B286="","",IF(AND(AgeBasis="Due Date",$K286&gt;0),"OVERDUE","Within terms"))</f>
        <v/>
      </c>
    </row>
    <row r="287" ht="15" customHeight="1" s="30">
      <c r="A287" s="45" t="n">
        <v>281</v>
      </c>
      <c r="B287" s="36" t="n"/>
      <c r="C287" s="46">
        <f>IF($B287="","",IFERROR(VLOOKUP($B287,PartyTbl,2,FALSE()),""))</f>
        <v/>
      </c>
      <c r="D287" s="36" t="n"/>
      <c r="E287" s="39" t="n"/>
      <c r="F287" s="39" t="n"/>
      <c r="G287" s="47" t="n"/>
      <c r="H287" s="47" t="n"/>
      <c r="I287" s="48">
        <f>IF($B287="","",N($G287)-N($H287))</f>
        <v/>
      </c>
      <c r="J287" s="49">
        <f>IF($B287="","",IF(AgeBasis="Invoice Date",$E287,IF($F287="",$E287,$F287)))</f>
        <v/>
      </c>
      <c r="K287" s="50">
        <f>IF($B287="","",IF($J287="","",AsOn-$J287))</f>
        <v/>
      </c>
      <c r="L287" s="46">
        <f>IF($B287="","",IF($K287&lt;=0,"Not Due",IF($K287&lt;=AgeB1,"0-"&amp;AgeB1,IF($K287&lt;=AgeB2,(AgeB1+1)&amp;"-"&amp;AgeB2,IF($K287&lt;=AgeB3,(AgeB2+1)&amp;"-"&amp;AgeB3,IF($K287&lt;=AgeB4,(AgeB3+1)&amp;"-"&amp;AgeB4,"&gt;"&amp;AgeB4))))))</f>
        <v/>
      </c>
      <c r="M287" s="46">
        <f>IF($B287="","",IF(AND(AgeBasis="Due Date",$K287&gt;0),"OVERDUE","Within terms"))</f>
        <v/>
      </c>
    </row>
    <row r="288" ht="15" customHeight="1" s="30">
      <c r="A288" s="45" t="n">
        <v>282</v>
      </c>
      <c r="B288" s="36" t="n"/>
      <c r="C288" s="46">
        <f>IF($B288="","",IFERROR(VLOOKUP($B288,PartyTbl,2,FALSE()),""))</f>
        <v/>
      </c>
      <c r="D288" s="36" t="n"/>
      <c r="E288" s="39" t="n"/>
      <c r="F288" s="39" t="n"/>
      <c r="G288" s="47" t="n"/>
      <c r="H288" s="47" t="n"/>
      <c r="I288" s="48">
        <f>IF($B288="","",N($G288)-N($H288))</f>
        <v/>
      </c>
      <c r="J288" s="49">
        <f>IF($B288="","",IF(AgeBasis="Invoice Date",$E288,IF($F288="",$E288,$F288)))</f>
        <v/>
      </c>
      <c r="K288" s="50">
        <f>IF($B288="","",IF($J288="","",AsOn-$J288))</f>
        <v/>
      </c>
      <c r="L288" s="46">
        <f>IF($B288="","",IF($K288&lt;=0,"Not Due",IF($K288&lt;=AgeB1,"0-"&amp;AgeB1,IF($K288&lt;=AgeB2,(AgeB1+1)&amp;"-"&amp;AgeB2,IF($K288&lt;=AgeB3,(AgeB2+1)&amp;"-"&amp;AgeB3,IF($K288&lt;=AgeB4,(AgeB3+1)&amp;"-"&amp;AgeB4,"&gt;"&amp;AgeB4))))))</f>
        <v/>
      </c>
      <c r="M288" s="46">
        <f>IF($B288="","",IF(AND(AgeBasis="Due Date",$K288&gt;0),"OVERDUE","Within terms"))</f>
        <v/>
      </c>
    </row>
    <row r="289" ht="15" customHeight="1" s="30">
      <c r="A289" s="45" t="n">
        <v>283</v>
      </c>
      <c r="B289" s="36" t="n"/>
      <c r="C289" s="46">
        <f>IF($B289="","",IFERROR(VLOOKUP($B289,PartyTbl,2,FALSE()),""))</f>
        <v/>
      </c>
      <c r="D289" s="36" t="n"/>
      <c r="E289" s="39" t="n"/>
      <c r="F289" s="39" t="n"/>
      <c r="G289" s="47" t="n"/>
      <c r="H289" s="47" t="n"/>
      <c r="I289" s="48">
        <f>IF($B289="","",N($G289)-N($H289))</f>
        <v/>
      </c>
      <c r="J289" s="49">
        <f>IF($B289="","",IF(AgeBasis="Invoice Date",$E289,IF($F289="",$E289,$F289)))</f>
        <v/>
      </c>
      <c r="K289" s="50">
        <f>IF($B289="","",IF($J289="","",AsOn-$J289))</f>
        <v/>
      </c>
      <c r="L289" s="46">
        <f>IF($B289="","",IF($K289&lt;=0,"Not Due",IF($K289&lt;=AgeB1,"0-"&amp;AgeB1,IF($K289&lt;=AgeB2,(AgeB1+1)&amp;"-"&amp;AgeB2,IF($K289&lt;=AgeB3,(AgeB2+1)&amp;"-"&amp;AgeB3,IF($K289&lt;=AgeB4,(AgeB3+1)&amp;"-"&amp;AgeB4,"&gt;"&amp;AgeB4))))))</f>
        <v/>
      </c>
      <c r="M289" s="46">
        <f>IF($B289="","",IF(AND(AgeBasis="Due Date",$K289&gt;0),"OVERDUE","Within terms"))</f>
        <v/>
      </c>
    </row>
    <row r="290" ht="15" customHeight="1" s="30">
      <c r="A290" s="45" t="n">
        <v>284</v>
      </c>
      <c r="B290" s="36" t="n"/>
      <c r="C290" s="46">
        <f>IF($B290="","",IFERROR(VLOOKUP($B290,PartyTbl,2,FALSE()),""))</f>
        <v/>
      </c>
      <c r="D290" s="36" t="n"/>
      <c r="E290" s="39" t="n"/>
      <c r="F290" s="39" t="n"/>
      <c r="G290" s="47" t="n"/>
      <c r="H290" s="47" t="n"/>
      <c r="I290" s="48">
        <f>IF($B290="","",N($G290)-N($H290))</f>
        <v/>
      </c>
      <c r="J290" s="49">
        <f>IF($B290="","",IF(AgeBasis="Invoice Date",$E290,IF($F290="",$E290,$F290)))</f>
        <v/>
      </c>
      <c r="K290" s="50">
        <f>IF($B290="","",IF($J290="","",AsOn-$J290))</f>
        <v/>
      </c>
      <c r="L290" s="46">
        <f>IF($B290="","",IF($K290&lt;=0,"Not Due",IF($K290&lt;=AgeB1,"0-"&amp;AgeB1,IF($K290&lt;=AgeB2,(AgeB1+1)&amp;"-"&amp;AgeB2,IF($K290&lt;=AgeB3,(AgeB2+1)&amp;"-"&amp;AgeB3,IF($K290&lt;=AgeB4,(AgeB3+1)&amp;"-"&amp;AgeB4,"&gt;"&amp;AgeB4))))))</f>
        <v/>
      </c>
      <c r="M290" s="46">
        <f>IF($B290="","",IF(AND(AgeBasis="Due Date",$K290&gt;0),"OVERDUE","Within terms"))</f>
        <v/>
      </c>
    </row>
    <row r="291" ht="15" customHeight="1" s="30">
      <c r="A291" s="45" t="n">
        <v>285</v>
      </c>
      <c r="B291" s="36" t="n"/>
      <c r="C291" s="46">
        <f>IF($B291="","",IFERROR(VLOOKUP($B291,PartyTbl,2,FALSE()),""))</f>
        <v/>
      </c>
      <c r="D291" s="36" t="n"/>
      <c r="E291" s="39" t="n"/>
      <c r="F291" s="39" t="n"/>
      <c r="G291" s="47" t="n"/>
      <c r="H291" s="47" t="n"/>
      <c r="I291" s="48">
        <f>IF($B291="","",N($G291)-N($H291))</f>
        <v/>
      </c>
      <c r="J291" s="49">
        <f>IF($B291="","",IF(AgeBasis="Invoice Date",$E291,IF($F291="",$E291,$F291)))</f>
        <v/>
      </c>
      <c r="K291" s="50">
        <f>IF($B291="","",IF($J291="","",AsOn-$J291))</f>
        <v/>
      </c>
      <c r="L291" s="46">
        <f>IF($B291="","",IF($K291&lt;=0,"Not Due",IF($K291&lt;=AgeB1,"0-"&amp;AgeB1,IF($K291&lt;=AgeB2,(AgeB1+1)&amp;"-"&amp;AgeB2,IF($K291&lt;=AgeB3,(AgeB2+1)&amp;"-"&amp;AgeB3,IF($K291&lt;=AgeB4,(AgeB3+1)&amp;"-"&amp;AgeB4,"&gt;"&amp;AgeB4))))))</f>
        <v/>
      </c>
      <c r="M291" s="46">
        <f>IF($B291="","",IF(AND(AgeBasis="Due Date",$K291&gt;0),"OVERDUE","Within terms"))</f>
        <v/>
      </c>
    </row>
    <row r="292" ht="15" customHeight="1" s="30">
      <c r="A292" s="45" t="n">
        <v>286</v>
      </c>
      <c r="B292" s="36" t="n"/>
      <c r="C292" s="46">
        <f>IF($B292="","",IFERROR(VLOOKUP($B292,PartyTbl,2,FALSE()),""))</f>
        <v/>
      </c>
      <c r="D292" s="36" t="n"/>
      <c r="E292" s="39" t="n"/>
      <c r="F292" s="39" t="n"/>
      <c r="G292" s="47" t="n"/>
      <c r="H292" s="47" t="n"/>
      <c r="I292" s="48">
        <f>IF($B292="","",N($G292)-N($H292))</f>
        <v/>
      </c>
      <c r="J292" s="49">
        <f>IF($B292="","",IF(AgeBasis="Invoice Date",$E292,IF($F292="",$E292,$F292)))</f>
        <v/>
      </c>
      <c r="K292" s="50">
        <f>IF($B292="","",IF($J292="","",AsOn-$J292))</f>
        <v/>
      </c>
      <c r="L292" s="46">
        <f>IF($B292="","",IF($K292&lt;=0,"Not Due",IF($K292&lt;=AgeB1,"0-"&amp;AgeB1,IF($K292&lt;=AgeB2,(AgeB1+1)&amp;"-"&amp;AgeB2,IF($K292&lt;=AgeB3,(AgeB2+1)&amp;"-"&amp;AgeB3,IF($K292&lt;=AgeB4,(AgeB3+1)&amp;"-"&amp;AgeB4,"&gt;"&amp;AgeB4))))))</f>
        <v/>
      </c>
      <c r="M292" s="46">
        <f>IF($B292="","",IF(AND(AgeBasis="Due Date",$K292&gt;0),"OVERDUE","Within terms"))</f>
        <v/>
      </c>
    </row>
    <row r="293" ht="15" customHeight="1" s="30">
      <c r="A293" s="45" t="n">
        <v>287</v>
      </c>
      <c r="B293" s="36" t="n"/>
      <c r="C293" s="46">
        <f>IF($B293="","",IFERROR(VLOOKUP($B293,PartyTbl,2,FALSE()),""))</f>
        <v/>
      </c>
      <c r="D293" s="36" t="n"/>
      <c r="E293" s="39" t="n"/>
      <c r="F293" s="39" t="n"/>
      <c r="G293" s="47" t="n"/>
      <c r="H293" s="47" t="n"/>
      <c r="I293" s="48">
        <f>IF($B293="","",N($G293)-N($H293))</f>
        <v/>
      </c>
      <c r="J293" s="49">
        <f>IF($B293="","",IF(AgeBasis="Invoice Date",$E293,IF($F293="",$E293,$F293)))</f>
        <v/>
      </c>
      <c r="K293" s="50">
        <f>IF($B293="","",IF($J293="","",AsOn-$J293))</f>
        <v/>
      </c>
      <c r="L293" s="46">
        <f>IF($B293="","",IF($K293&lt;=0,"Not Due",IF($K293&lt;=AgeB1,"0-"&amp;AgeB1,IF($K293&lt;=AgeB2,(AgeB1+1)&amp;"-"&amp;AgeB2,IF($K293&lt;=AgeB3,(AgeB2+1)&amp;"-"&amp;AgeB3,IF($K293&lt;=AgeB4,(AgeB3+1)&amp;"-"&amp;AgeB4,"&gt;"&amp;AgeB4))))))</f>
        <v/>
      </c>
      <c r="M293" s="46">
        <f>IF($B293="","",IF(AND(AgeBasis="Due Date",$K293&gt;0),"OVERDUE","Within terms"))</f>
        <v/>
      </c>
    </row>
    <row r="294" ht="15" customHeight="1" s="30">
      <c r="A294" s="45" t="n">
        <v>288</v>
      </c>
      <c r="B294" s="36" t="n"/>
      <c r="C294" s="46">
        <f>IF($B294="","",IFERROR(VLOOKUP($B294,PartyTbl,2,FALSE()),""))</f>
        <v/>
      </c>
      <c r="D294" s="36" t="n"/>
      <c r="E294" s="39" t="n"/>
      <c r="F294" s="39" t="n"/>
      <c r="G294" s="47" t="n"/>
      <c r="H294" s="47" t="n"/>
      <c r="I294" s="48">
        <f>IF($B294="","",N($G294)-N($H294))</f>
        <v/>
      </c>
      <c r="J294" s="49">
        <f>IF($B294="","",IF(AgeBasis="Invoice Date",$E294,IF($F294="",$E294,$F294)))</f>
        <v/>
      </c>
      <c r="K294" s="50">
        <f>IF($B294="","",IF($J294="","",AsOn-$J294))</f>
        <v/>
      </c>
      <c r="L294" s="46">
        <f>IF($B294="","",IF($K294&lt;=0,"Not Due",IF($K294&lt;=AgeB1,"0-"&amp;AgeB1,IF($K294&lt;=AgeB2,(AgeB1+1)&amp;"-"&amp;AgeB2,IF($K294&lt;=AgeB3,(AgeB2+1)&amp;"-"&amp;AgeB3,IF($K294&lt;=AgeB4,(AgeB3+1)&amp;"-"&amp;AgeB4,"&gt;"&amp;AgeB4))))))</f>
        <v/>
      </c>
      <c r="M294" s="46">
        <f>IF($B294="","",IF(AND(AgeBasis="Due Date",$K294&gt;0),"OVERDUE","Within terms"))</f>
        <v/>
      </c>
    </row>
    <row r="295" ht="15" customHeight="1" s="30">
      <c r="A295" s="45" t="n">
        <v>289</v>
      </c>
      <c r="B295" s="36" t="n"/>
      <c r="C295" s="46">
        <f>IF($B295="","",IFERROR(VLOOKUP($B295,PartyTbl,2,FALSE()),""))</f>
        <v/>
      </c>
      <c r="D295" s="36" t="n"/>
      <c r="E295" s="39" t="n"/>
      <c r="F295" s="39" t="n"/>
      <c r="G295" s="47" t="n"/>
      <c r="H295" s="47" t="n"/>
      <c r="I295" s="48">
        <f>IF($B295="","",N($G295)-N($H295))</f>
        <v/>
      </c>
      <c r="J295" s="49">
        <f>IF($B295="","",IF(AgeBasis="Invoice Date",$E295,IF($F295="",$E295,$F295)))</f>
        <v/>
      </c>
      <c r="K295" s="50">
        <f>IF($B295="","",IF($J295="","",AsOn-$J295))</f>
        <v/>
      </c>
      <c r="L295" s="46">
        <f>IF($B295="","",IF($K295&lt;=0,"Not Due",IF($K295&lt;=AgeB1,"0-"&amp;AgeB1,IF($K295&lt;=AgeB2,(AgeB1+1)&amp;"-"&amp;AgeB2,IF($K295&lt;=AgeB3,(AgeB2+1)&amp;"-"&amp;AgeB3,IF($K295&lt;=AgeB4,(AgeB3+1)&amp;"-"&amp;AgeB4,"&gt;"&amp;AgeB4))))))</f>
        <v/>
      </c>
      <c r="M295" s="46">
        <f>IF($B295="","",IF(AND(AgeBasis="Due Date",$K295&gt;0),"OVERDUE","Within terms"))</f>
        <v/>
      </c>
    </row>
    <row r="296" ht="15" customHeight="1" s="30">
      <c r="A296" s="45" t="n">
        <v>290</v>
      </c>
      <c r="B296" s="36" t="n"/>
      <c r="C296" s="46">
        <f>IF($B296="","",IFERROR(VLOOKUP($B296,PartyTbl,2,FALSE()),""))</f>
        <v/>
      </c>
      <c r="D296" s="36" t="n"/>
      <c r="E296" s="39" t="n"/>
      <c r="F296" s="39" t="n"/>
      <c r="G296" s="47" t="n"/>
      <c r="H296" s="47" t="n"/>
      <c r="I296" s="48">
        <f>IF($B296="","",N($G296)-N($H296))</f>
        <v/>
      </c>
      <c r="J296" s="49">
        <f>IF($B296="","",IF(AgeBasis="Invoice Date",$E296,IF($F296="",$E296,$F296)))</f>
        <v/>
      </c>
      <c r="K296" s="50">
        <f>IF($B296="","",IF($J296="","",AsOn-$J296))</f>
        <v/>
      </c>
      <c r="L296" s="46">
        <f>IF($B296="","",IF($K296&lt;=0,"Not Due",IF($K296&lt;=AgeB1,"0-"&amp;AgeB1,IF($K296&lt;=AgeB2,(AgeB1+1)&amp;"-"&amp;AgeB2,IF($K296&lt;=AgeB3,(AgeB2+1)&amp;"-"&amp;AgeB3,IF($K296&lt;=AgeB4,(AgeB3+1)&amp;"-"&amp;AgeB4,"&gt;"&amp;AgeB4))))))</f>
        <v/>
      </c>
      <c r="M296" s="46">
        <f>IF($B296="","",IF(AND(AgeBasis="Due Date",$K296&gt;0),"OVERDUE","Within terms"))</f>
        <v/>
      </c>
    </row>
    <row r="297" ht="15" customHeight="1" s="30">
      <c r="A297" s="45" t="n">
        <v>291</v>
      </c>
      <c r="B297" s="36" t="n"/>
      <c r="C297" s="46">
        <f>IF($B297="","",IFERROR(VLOOKUP($B297,PartyTbl,2,FALSE()),""))</f>
        <v/>
      </c>
      <c r="D297" s="36" t="n"/>
      <c r="E297" s="39" t="n"/>
      <c r="F297" s="39" t="n"/>
      <c r="G297" s="47" t="n"/>
      <c r="H297" s="47" t="n"/>
      <c r="I297" s="48">
        <f>IF($B297="","",N($G297)-N($H297))</f>
        <v/>
      </c>
      <c r="J297" s="49">
        <f>IF($B297="","",IF(AgeBasis="Invoice Date",$E297,IF($F297="",$E297,$F297)))</f>
        <v/>
      </c>
      <c r="K297" s="50">
        <f>IF($B297="","",IF($J297="","",AsOn-$J297))</f>
        <v/>
      </c>
      <c r="L297" s="46">
        <f>IF($B297="","",IF($K297&lt;=0,"Not Due",IF($K297&lt;=AgeB1,"0-"&amp;AgeB1,IF($K297&lt;=AgeB2,(AgeB1+1)&amp;"-"&amp;AgeB2,IF($K297&lt;=AgeB3,(AgeB2+1)&amp;"-"&amp;AgeB3,IF($K297&lt;=AgeB4,(AgeB3+1)&amp;"-"&amp;AgeB4,"&gt;"&amp;AgeB4))))))</f>
        <v/>
      </c>
      <c r="M297" s="46">
        <f>IF($B297="","",IF(AND(AgeBasis="Due Date",$K297&gt;0),"OVERDUE","Within terms"))</f>
        <v/>
      </c>
    </row>
    <row r="298" ht="15" customHeight="1" s="30">
      <c r="A298" s="45" t="n">
        <v>292</v>
      </c>
      <c r="B298" s="36" t="n"/>
      <c r="C298" s="46">
        <f>IF($B298="","",IFERROR(VLOOKUP($B298,PartyTbl,2,FALSE()),""))</f>
        <v/>
      </c>
      <c r="D298" s="36" t="n"/>
      <c r="E298" s="39" t="n"/>
      <c r="F298" s="39" t="n"/>
      <c r="G298" s="47" t="n"/>
      <c r="H298" s="47" t="n"/>
      <c r="I298" s="48">
        <f>IF($B298="","",N($G298)-N($H298))</f>
        <v/>
      </c>
      <c r="J298" s="49">
        <f>IF($B298="","",IF(AgeBasis="Invoice Date",$E298,IF($F298="",$E298,$F298)))</f>
        <v/>
      </c>
      <c r="K298" s="50">
        <f>IF($B298="","",IF($J298="","",AsOn-$J298))</f>
        <v/>
      </c>
      <c r="L298" s="46">
        <f>IF($B298="","",IF($K298&lt;=0,"Not Due",IF($K298&lt;=AgeB1,"0-"&amp;AgeB1,IF($K298&lt;=AgeB2,(AgeB1+1)&amp;"-"&amp;AgeB2,IF($K298&lt;=AgeB3,(AgeB2+1)&amp;"-"&amp;AgeB3,IF($K298&lt;=AgeB4,(AgeB3+1)&amp;"-"&amp;AgeB4,"&gt;"&amp;AgeB4))))))</f>
        <v/>
      </c>
      <c r="M298" s="46">
        <f>IF($B298="","",IF(AND(AgeBasis="Due Date",$K298&gt;0),"OVERDUE","Within terms"))</f>
        <v/>
      </c>
    </row>
    <row r="299" ht="15" customHeight="1" s="30">
      <c r="A299" s="45" t="n">
        <v>293</v>
      </c>
      <c r="B299" s="36" t="n"/>
      <c r="C299" s="46">
        <f>IF($B299="","",IFERROR(VLOOKUP($B299,PartyTbl,2,FALSE()),""))</f>
        <v/>
      </c>
      <c r="D299" s="36" t="n"/>
      <c r="E299" s="39" t="n"/>
      <c r="F299" s="39" t="n"/>
      <c r="G299" s="47" t="n"/>
      <c r="H299" s="47" t="n"/>
      <c r="I299" s="48">
        <f>IF($B299="","",N($G299)-N($H299))</f>
        <v/>
      </c>
      <c r="J299" s="49">
        <f>IF($B299="","",IF(AgeBasis="Invoice Date",$E299,IF($F299="",$E299,$F299)))</f>
        <v/>
      </c>
      <c r="K299" s="50">
        <f>IF($B299="","",IF($J299="","",AsOn-$J299))</f>
        <v/>
      </c>
      <c r="L299" s="46">
        <f>IF($B299="","",IF($K299&lt;=0,"Not Due",IF($K299&lt;=AgeB1,"0-"&amp;AgeB1,IF($K299&lt;=AgeB2,(AgeB1+1)&amp;"-"&amp;AgeB2,IF($K299&lt;=AgeB3,(AgeB2+1)&amp;"-"&amp;AgeB3,IF($K299&lt;=AgeB4,(AgeB3+1)&amp;"-"&amp;AgeB4,"&gt;"&amp;AgeB4))))))</f>
        <v/>
      </c>
      <c r="M299" s="46">
        <f>IF($B299="","",IF(AND(AgeBasis="Due Date",$K299&gt;0),"OVERDUE","Within terms"))</f>
        <v/>
      </c>
    </row>
    <row r="300" ht="15" customHeight="1" s="30">
      <c r="A300" s="45" t="n">
        <v>294</v>
      </c>
      <c r="B300" s="36" t="n"/>
      <c r="C300" s="46">
        <f>IF($B300="","",IFERROR(VLOOKUP($B300,PartyTbl,2,FALSE()),""))</f>
        <v/>
      </c>
      <c r="D300" s="36" t="n"/>
      <c r="E300" s="39" t="n"/>
      <c r="F300" s="39" t="n"/>
      <c r="G300" s="47" t="n"/>
      <c r="H300" s="47" t="n"/>
      <c r="I300" s="48">
        <f>IF($B300="","",N($G300)-N($H300))</f>
        <v/>
      </c>
      <c r="J300" s="49">
        <f>IF($B300="","",IF(AgeBasis="Invoice Date",$E300,IF($F300="",$E300,$F300)))</f>
        <v/>
      </c>
      <c r="K300" s="50">
        <f>IF($B300="","",IF($J300="","",AsOn-$J300))</f>
        <v/>
      </c>
      <c r="L300" s="46">
        <f>IF($B300="","",IF($K300&lt;=0,"Not Due",IF($K300&lt;=AgeB1,"0-"&amp;AgeB1,IF($K300&lt;=AgeB2,(AgeB1+1)&amp;"-"&amp;AgeB2,IF($K300&lt;=AgeB3,(AgeB2+1)&amp;"-"&amp;AgeB3,IF($K300&lt;=AgeB4,(AgeB3+1)&amp;"-"&amp;AgeB4,"&gt;"&amp;AgeB4))))))</f>
        <v/>
      </c>
      <c r="M300" s="46">
        <f>IF($B300="","",IF(AND(AgeBasis="Due Date",$K300&gt;0),"OVERDUE","Within terms"))</f>
        <v/>
      </c>
    </row>
    <row r="301" ht="15" customHeight="1" s="30">
      <c r="A301" s="45" t="n">
        <v>295</v>
      </c>
      <c r="B301" s="36" t="n"/>
      <c r="C301" s="46">
        <f>IF($B301="","",IFERROR(VLOOKUP($B301,PartyTbl,2,FALSE()),""))</f>
        <v/>
      </c>
      <c r="D301" s="36" t="n"/>
      <c r="E301" s="39" t="n"/>
      <c r="F301" s="39" t="n"/>
      <c r="G301" s="47" t="n"/>
      <c r="H301" s="47" t="n"/>
      <c r="I301" s="48">
        <f>IF($B301="","",N($G301)-N($H301))</f>
        <v/>
      </c>
      <c r="J301" s="49">
        <f>IF($B301="","",IF(AgeBasis="Invoice Date",$E301,IF($F301="",$E301,$F301)))</f>
        <v/>
      </c>
      <c r="K301" s="50">
        <f>IF($B301="","",IF($J301="","",AsOn-$J301))</f>
        <v/>
      </c>
      <c r="L301" s="46">
        <f>IF($B301="","",IF($K301&lt;=0,"Not Due",IF($K301&lt;=AgeB1,"0-"&amp;AgeB1,IF($K301&lt;=AgeB2,(AgeB1+1)&amp;"-"&amp;AgeB2,IF($K301&lt;=AgeB3,(AgeB2+1)&amp;"-"&amp;AgeB3,IF($K301&lt;=AgeB4,(AgeB3+1)&amp;"-"&amp;AgeB4,"&gt;"&amp;AgeB4))))))</f>
        <v/>
      </c>
      <c r="M301" s="46">
        <f>IF($B301="","",IF(AND(AgeBasis="Due Date",$K301&gt;0),"OVERDUE","Within terms"))</f>
        <v/>
      </c>
    </row>
    <row r="302" ht="15" customHeight="1" s="30">
      <c r="A302" s="45" t="n">
        <v>296</v>
      </c>
      <c r="B302" s="36" t="n"/>
      <c r="C302" s="46">
        <f>IF($B302="","",IFERROR(VLOOKUP($B302,PartyTbl,2,FALSE()),""))</f>
        <v/>
      </c>
      <c r="D302" s="36" t="n"/>
      <c r="E302" s="39" t="n"/>
      <c r="F302" s="39" t="n"/>
      <c r="G302" s="47" t="n"/>
      <c r="H302" s="47" t="n"/>
      <c r="I302" s="48">
        <f>IF($B302="","",N($G302)-N($H302))</f>
        <v/>
      </c>
      <c r="J302" s="49">
        <f>IF($B302="","",IF(AgeBasis="Invoice Date",$E302,IF($F302="",$E302,$F302)))</f>
        <v/>
      </c>
      <c r="K302" s="50">
        <f>IF($B302="","",IF($J302="","",AsOn-$J302))</f>
        <v/>
      </c>
      <c r="L302" s="46">
        <f>IF($B302="","",IF($K302&lt;=0,"Not Due",IF($K302&lt;=AgeB1,"0-"&amp;AgeB1,IF($K302&lt;=AgeB2,(AgeB1+1)&amp;"-"&amp;AgeB2,IF($K302&lt;=AgeB3,(AgeB2+1)&amp;"-"&amp;AgeB3,IF($K302&lt;=AgeB4,(AgeB3+1)&amp;"-"&amp;AgeB4,"&gt;"&amp;AgeB4))))))</f>
        <v/>
      </c>
      <c r="M302" s="46">
        <f>IF($B302="","",IF(AND(AgeBasis="Due Date",$K302&gt;0),"OVERDUE","Within terms"))</f>
        <v/>
      </c>
    </row>
    <row r="303" ht="15" customHeight="1" s="30">
      <c r="A303" s="45" t="n">
        <v>297</v>
      </c>
      <c r="B303" s="36" t="n"/>
      <c r="C303" s="46">
        <f>IF($B303="","",IFERROR(VLOOKUP($B303,PartyTbl,2,FALSE()),""))</f>
        <v/>
      </c>
      <c r="D303" s="36" t="n"/>
      <c r="E303" s="39" t="n"/>
      <c r="F303" s="39" t="n"/>
      <c r="G303" s="47" t="n"/>
      <c r="H303" s="47" t="n"/>
      <c r="I303" s="48">
        <f>IF($B303="","",N($G303)-N($H303))</f>
        <v/>
      </c>
      <c r="J303" s="49">
        <f>IF($B303="","",IF(AgeBasis="Invoice Date",$E303,IF($F303="",$E303,$F303)))</f>
        <v/>
      </c>
      <c r="K303" s="50">
        <f>IF($B303="","",IF($J303="","",AsOn-$J303))</f>
        <v/>
      </c>
      <c r="L303" s="46">
        <f>IF($B303="","",IF($K303&lt;=0,"Not Due",IF($K303&lt;=AgeB1,"0-"&amp;AgeB1,IF($K303&lt;=AgeB2,(AgeB1+1)&amp;"-"&amp;AgeB2,IF($K303&lt;=AgeB3,(AgeB2+1)&amp;"-"&amp;AgeB3,IF($K303&lt;=AgeB4,(AgeB3+1)&amp;"-"&amp;AgeB4,"&gt;"&amp;AgeB4))))))</f>
        <v/>
      </c>
      <c r="M303" s="46">
        <f>IF($B303="","",IF(AND(AgeBasis="Due Date",$K303&gt;0),"OVERDUE","Within terms"))</f>
        <v/>
      </c>
    </row>
    <row r="304" ht="15" customHeight="1" s="30">
      <c r="A304" s="45" t="n">
        <v>298</v>
      </c>
      <c r="B304" s="36" t="n"/>
      <c r="C304" s="46">
        <f>IF($B304="","",IFERROR(VLOOKUP($B304,PartyTbl,2,FALSE()),""))</f>
        <v/>
      </c>
      <c r="D304" s="36" t="n"/>
      <c r="E304" s="39" t="n"/>
      <c r="F304" s="39" t="n"/>
      <c r="G304" s="47" t="n"/>
      <c r="H304" s="47" t="n"/>
      <c r="I304" s="48">
        <f>IF($B304="","",N($G304)-N($H304))</f>
        <v/>
      </c>
      <c r="J304" s="49">
        <f>IF($B304="","",IF(AgeBasis="Invoice Date",$E304,IF($F304="",$E304,$F304)))</f>
        <v/>
      </c>
      <c r="K304" s="50">
        <f>IF($B304="","",IF($J304="","",AsOn-$J304))</f>
        <v/>
      </c>
      <c r="L304" s="46">
        <f>IF($B304="","",IF($K304&lt;=0,"Not Due",IF($K304&lt;=AgeB1,"0-"&amp;AgeB1,IF($K304&lt;=AgeB2,(AgeB1+1)&amp;"-"&amp;AgeB2,IF($K304&lt;=AgeB3,(AgeB2+1)&amp;"-"&amp;AgeB3,IF($K304&lt;=AgeB4,(AgeB3+1)&amp;"-"&amp;AgeB4,"&gt;"&amp;AgeB4))))))</f>
        <v/>
      </c>
      <c r="M304" s="46">
        <f>IF($B304="","",IF(AND(AgeBasis="Due Date",$K304&gt;0),"OVERDUE","Within terms"))</f>
        <v/>
      </c>
    </row>
    <row r="305" ht="15" customHeight="1" s="30">
      <c r="A305" s="45" t="n">
        <v>299</v>
      </c>
      <c r="B305" s="36" t="n"/>
      <c r="C305" s="46">
        <f>IF($B305="","",IFERROR(VLOOKUP($B305,PartyTbl,2,FALSE()),""))</f>
        <v/>
      </c>
      <c r="D305" s="36" t="n"/>
      <c r="E305" s="39" t="n"/>
      <c r="F305" s="39" t="n"/>
      <c r="G305" s="47" t="n"/>
      <c r="H305" s="47" t="n"/>
      <c r="I305" s="48">
        <f>IF($B305="","",N($G305)-N($H305))</f>
        <v/>
      </c>
      <c r="J305" s="49">
        <f>IF($B305="","",IF(AgeBasis="Invoice Date",$E305,IF($F305="",$E305,$F305)))</f>
        <v/>
      </c>
      <c r="K305" s="50">
        <f>IF($B305="","",IF($J305="","",AsOn-$J305))</f>
        <v/>
      </c>
      <c r="L305" s="46">
        <f>IF($B305="","",IF($K305&lt;=0,"Not Due",IF($K305&lt;=AgeB1,"0-"&amp;AgeB1,IF($K305&lt;=AgeB2,(AgeB1+1)&amp;"-"&amp;AgeB2,IF($K305&lt;=AgeB3,(AgeB2+1)&amp;"-"&amp;AgeB3,IF($K305&lt;=AgeB4,(AgeB3+1)&amp;"-"&amp;AgeB4,"&gt;"&amp;AgeB4))))))</f>
        <v/>
      </c>
      <c r="M305" s="46">
        <f>IF($B305="","",IF(AND(AgeBasis="Due Date",$K305&gt;0),"OVERDUE","Within terms"))</f>
        <v/>
      </c>
    </row>
    <row r="306" ht="15" customHeight="1" s="30">
      <c r="A306" s="45" t="n">
        <v>300</v>
      </c>
      <c r="B306" s="36" t="n"/>
      <c r="C306" s="46">
        <f>IF($B306="","",IFERROR(VLOOKUP($B306,PartyTbl,2,FALSE()),""))</f>
        <v/>
      </c>
      <c r="D306" s="36" t="n"/>
      <c r="E306" s="39" t="n"/>
      <c r="F306" s="39" t="n"/>
      <c r="G306" s="47" t="n"/>
      <c r="H306" s="47" t="n"/>
      <c r="I306" s="48">
        <f>IF($B306="","",N($G306)-N($H306))</f>
        <v/>
      </c>
      <c r="J306" s="49">
        <f>IF($B306="","",IF(AgeBasis="Invoice Date",$E306,IF($F306="",$E306,$F306)))</f>
        <v/>
      </c>
      <c r="K306" s="50">
        <f>IF($B306="","",IF($J306="","",AsOn-$J306))</f>
        <v/>
      </c>
      <c r="L306" s="46">
        <f>IF($B306="","",IF($K306&lt;=0,"Not Due",IF($K306&lt;=AgeB1,"0-"&amp;AgeB1,IF($K306&lt;=AgeB2,(AgeB1+1)&amp;"-"&amp;AgeB2,IF($K306&lt;=AgeB3,(AgeB2+1)&amp;"-"&amp;AgeB3,IF($K306&lt;=AgeB4,(AgeB3+1)&amp;"-"&amp;AgeB4,"&gt;"&amp;AgeB4))))))</f>
        <v/>
      </c>
      <c r="M306" s="46">
        <f>IF($B306="","",IF(AND(AgeBasis="Due Date",$K306&gt;0),"OVERDUE","Within terms"))</f>
        <v/>
      </c>
    </row>
    <row r="307" ht="15" customHeight="1" s="30">
      <c r="A307" s="45" t="n">
        <v>301</v>
      </c>
      <c r="B307" s="36" t="n"/>
      <c r="C307" s="46">
        <f>IF($B307="","",IFERROR(VLOOKUP($B307,PartyTbl,2,FALSE()),""))</f>
        <v/>
      </c>
      <c r="D307" s="36" t="n"/>
      <c r="E307" s="39" t="n"/>
      <c r="F307" s="39" t="n"/>
      <c r="G307" s="47" t="n"/>
      <c r="H307" s="47" t="n"/>
      <c r="I307" s="48">
        <f>IF($B307="","",N($G307)-N($H307))</f>
        <v/>
      </c>
      <c r="J307" s="49">
        <f>IF($B307="","",IF(AgeBasis="Invoice Date",$E307,IF($F307="",$E307,$F307)))</f>
        <v/>
      </c>
      <c r="K307" s="50">
        <f>IF($B307="","",IF($J307="","",AsOn-$J307))</f>
        <v/>
      </c>
      <c r="L307" s="46">
        <f>IF($B307="","",IF($K307&lt;=0,"Not Due",IF($K307&lt;=AgeB1,"0-"&amp;AgeB1,IF($K307&lt;=AgeB2,(AgeB1+1)&amp;"-"&amp;AgeB2,IF($K307&lt;=AgeB3,(AgeB2+1)&amp;"-"&amp;AgeB3,IF($K307&lt;=AgeB4,(AgeB3+1)&amp;"-"&amp;AgeB4,"&gt;"&amp;AgeB4))))))</f>
        <v/>
      </c>
      <c r="M307" s="46">
        <f>IF($B307="","",IF(AND(AgeBasis="Due Date",$K307&gt;0),"OVERDUE","Within terms"))</f>
        <v/>
      </c>
    </row>
    <row r="308" ht="15" customHeight="1" s="30">
      <c r="A308" s="45" t="n">
        <v>302</v>
      </c>
      <c r="B308" s="36" t="n"/>
      <c r="C308" s="46">
        <f>IF($B308="","",IFERROR(VLOOKUP($B308,PartyTbl,2,FALSE()),""))</f>
        <v/>
      </c>
      <c r="D308" s="36" t="n"/>
      <c r="E308" s="39" t="n"/>
      <c r="F308" s="39" t="n"/>
      <c r="G308" s="47" t="n"/>
      <c r="H308" s="47" t="n"/>
      <c r="I308" s="48">
        <f>IF($B308="","",N($G308)-N($H308))</f>
        <v/>
      </c>
      <c r="J308" s="49">
        <f>IF($B308="","",IF(AgeBasis="Invoice Date",$E308,IF($F308="",$E308,$F308)))</f>
        <v/>
      </c>
      <c r="K308" s="50">
        <f>IF($B308="","",IF($J308="","",AsOn-$J308))</f>
        <v/>
      </c>
      <c r="L308" s="46">
        <f>IF($B308="","",IF($K308&lt;=0,"Not Due",IF($K308&lt;=AgeB1,"0-"&amp;AgeB1,IF($K308&lt;=AgeB2,(AgeB1+1)&amp;"-"&amp;AgeB2,IF($K308&lt;=AgeB3,(AgeB2+1)&amp;"-"&amp;AgeB3,IF($K308&lt;=AgeB4,(AgeB3+1)&amp;"-"&amp;AgeB4,"&gt;"&amp;AgeB4))))))</f>
        <v/>
      </c>
      <c r="M308" s="46">
        <f>IF($B308="","",IF(AND(AgeBasis="Due Date",$K308&gt;0),"OVERDUE","Within terms"))</f>
        <v/>
      </c>
    </row>
    <row r="309" ht="15" customHeight="1" s="30">
      <c r="A309" s="45" t="n">
        <v>303</v>
      </c>
      <c r="B309" s="36" t="n"/>
      <c r="C309" s="46">
        <f>IF($B309="","",IFERROR(VLOOKUP($B309,PartyTbl,2,FALSE()),""))</f>
        <v/>
      </c>
      <c r="D309" s="36" t="n"/>
      <c r="E309" s="39" t="n"/>
      <c r="F309" s="39" t="n"/>
      <c r="G309" s="47" t="n"/>
      <c r="H309" s="47" t="n"/>
      <c r="I309" s="48">
        <f>IF($B309="","",N($G309)-N($H309))</f>
        <v/>
      </c>
      <c r="J309" s="49">
        <f>IF($B309="","",IF(AgeBasis="Invoice Date",$E309,IF($F309="",$E309,$F309)))</f>
        <v/>
      </c>
      <c r="K309" s="50">
        <f>IF($B309="","",IF($J309="","",AsOn-$J309))</f>
        <v/>
      </c>
      <c r="L309" s="46">
        <f>IF($B309="","",IF($K309&lt;=0,"Not Due",IF($K309&lt;=AgeB1,"0-"&amp;AgeB1,IF($K309&lt;=AgeB2,(AgeB1+1)&amp;"-"&amp;AgeB2,IF($K309&lt;=AgeB3,(AgeB2+1)&amp;"-"&amp;AgeB3,IF($K309&lt;=AgeB4,(AgeB3+1)&amp;"-"&amp;AgeB4,"&gt;"&amp;AgeB4))))))</f>
        <v/>
      </c>
      <c r="M309" s="46">
        <f>IF($B309="","",IF(AND(AgeBasis="Due Date",$K309&gt;0),"OVERDUE","Within terms"))</f>
        <v/>
      </c>
    </row>
    <row r="310" ht="15" customHeight="1" s="30">
      <c r="A310" s="45" t="n">
        <v>304</v>
      </c>
      <c r="B310" s="36" t="n"/>
      <c r="C310" s="46">
        <f>IF($B310="","",IFERROR(VLOOKUP($B310,PartyTbl,2,FALSE()),""))</f>
        <v/>
      </c>
      <c r="D310" s="36" t="n"/>
      <c r="E310" s="39" t="n"/>
      <c r="F310" s="39" t="n"/>
      <c r="G310" s="47" t="n"/>
      <c r="H310" s="47" t="n"/>
      <c r="I310" s="48">
        <f>IF($B310="","",N($G310)-N($H310))</f>
        <v/>
      </c>
      <c r="J310" s="49">
        <f>IF($B310="","",IF(AgeBasis="Invoice Date",$E310,IF($F310="",$E310,$F310)))</f>
        <v/>
      </c>
      <c r="K310" s="50">
        <f>IF($B310="","",IF($J310="","",AsOn-$J310))</f>
        <v/>
      </c>
      <c r="L310" s="46">
        <f>IF($B310="","",IF($K310&lt;=0,"Not Due",IF($K310&lt;=AgeB1,"0-"&amp;AgeB1,IF($K310&lt;=AgeB2,(AgeB1+1)&amp;"-"&amp;AgeB2,IF($K310&lt;=AgeB3,(AgeB2+1)&amp;"-"&amp;AgeB3,IF($K310&lt;=AgeB4,(AgeB3+1)&amp;"-"&amp;AgeB4,"&gt;"&amp;AgeB4))))))</f>
        <v/>
      </c>
      <c r="M310" s="46">
        <f>IF($B310="","",IF(AND(AgeBasis="Due Date",$K310&gt;0),"OVERDUE","Within terms"))</f>
        <v/>
      </c>
    </row>
    <row r="311" ht="15" customHeight="1" s="30">
      <c r="A311" s="45" t="n">
        <v>305</v>
      </c>
      <c r="B311" s="36" t="n"/>
      <c r="C311" s="46">
        <f>IF($B311="","",IFERROR(VLOOKUP($B311,PartyTbl,2,FALSE()),""))</f>
        <v/>
      </c>
      <c r="D311" s="36" t="n"/>
      <c r="E311" s="39" t="n"/>
      <c r="F311" s="39" t="n"/>
      <c r="G311" s="47" t="n"/>
      <c r="H311" s="47" t="n"/>
      <c r="I311" s="48">
        <f>IF($B311="","",N($G311)-N($H311))</f>
        <v/>
      </c>
      <c r="J311" s="49">
        <f>IF($B311="","",IF(AgeBasis="Invoice Date",$E311,IF($F311="",$E311,$F311)))</f>
        <v/>
      </c>
      <c r="K311" s="50">
        <f>IF($B311="","",IF($J311="","",AsOn-$J311))</f>
        <v/>
      </c>
      <c r="L311" s="46">
        <f>IF($B311="","",IF($K311&lt;=0,"Not Due",IF($K311&lt;=AgeB1,"0-"&amp;AgeB1,IF($K311&lt;=AgeB2,(AgeB1+1)&amp;"-"&amp;AgeB2,IF($K311&lt;=AgeB3,(AgeB2+1)&amp;"-"&amp;AgeB3,IF($K311&lt;=AgeB4,(AgeB3+1)&amp;"-"&amp;AgeB4,"&gt;"&amp;AgeB4))))))</f>
        <v/>
      </c>
      <c r="M311" s="46">
        <f>IF($B311="","",IF(AND(AgeBasis="Due Date",$K311&gt;0),"OVERDUE","Within terms"))</f>
        <v/>
      </c>
    </row>
    <row r="312" ht="15" customHeight="1" s="30">
      <c r="A312" s="45" t="n">
        <v>306</v>
      </c>
      <c r="B312" s="36" t="n"/>
      <c r="C312" s="46">
        <f>IF($B312="","",IFERROR(VLOOKUP($B312,PartyTbl,2,FALSE()),""))</f>
        <v/>
      </c>
      <c r="D312" s="36" t="n"/>
      <c r="E312" s="39" t="n"/>
      <c r="F312" s="39" t="n"/>
      <c r="G312" s="47" t="n"/>
      <c r="H312" s="47" t="n"/>
      <c r="I312" s="48">
        <f>IF($B312="","",N($G312)-N($H312))</f>
        <v/>
      </c>
      <c r="J312" s="49">
        <f>IF($B312="","",IF(AgeBasis="Invoice Date",$E312,IF($F312="",$E312,$F312)))</f>
        <v/>
      </c>
      <c r="K312" s="50">
        <f>IF($B312="","",IF($J312="","",AsOn-$J312))</f>
        <v/>
      </c>
      <c r="L312" s="46">
        <f>IF($B312="","",IF($K312&lt;=0,"Not Due",IF($K312&lt;=AgeB1,"0-"&amp;AgeB1,IF($K312&lt;=AgeB2,(AgeB1+1)&amp;"-"&amp;AgeB2,IF($K312&lt;=AgeB3,(AgeB2+1)&amp;"-"&amp;AgeB3,IF($K312&lt;=AgeB4,(AgeB3+1)&amp;"-"&amp;AgeB4,"&gt;"&amp;AgeB4))))))</f>
        <v/>
      </c>
      <c r="M312" s="46">
        <f>IF($B312="","",IF(AND(AgeBasis="Due Date",$K312&gt;0),"OVERDUE","Within terms"))</f>
        <v/>
      </c>
    </row>
    <row r="313" ht="15" customHeight="1" s="30">
      <c r="A313" s="45" t="n">
        <v>307</v>
      </c>
      <c r="B313" s="36" t="n"/>
      <c r="C313" s="46">
        <f>IF($B313="","",IFERROR(VLOOKUP($B313,PartyTbl,2,FALSE()),""))</f>
        <v/>
      </c>
      <c r="D313" s="36" t="n"/>
      <c r="E313" s="39" t="n"/>
      <c r="F313" s="39" t="n"/>
      <c r="G313" s="47" t="n"/>
      <c r="H313" s="47" t="n"/>
      <c r="I313" s="48">
        <f>IF($B313="","",N($G313)-N($H313))</f>
        <v/>
      </c>
      <c r="J313" s="49">
        <f>IF($B313="","",IF(AgeBasis="Invoice Date",$E313,IF($F313="",$E313,$F313)))</f>
        <v/>
      </c>
      <c r="K313" s="50">
        <f>IF($B313="","",IF($J313="","",AsOn-$J313))</f>
        <v/>
      </c>
      <c r="L313" s="46">
        <f>IF($B313="","",IF($K313&lt;=0,"Not Due",IF($K313&lt;=AgeB1,"0-"&amp;AgeB1,IF($K313&lt;=AgeB2,(AgeB1+1)&amp;"-"&amp;AgeB2,IF($K313&lt;=AgeB3,(AgeB2+1)&amp;"-"&amp;AgeB3,IF($K313&lt;=AgeB4,(AgeB3+1)&amp;"-"&amp;AgeB4,"&gt;"&amp;AgeB4))))))</f>
        <v/>
      </c>
      <c r="M313" s="46">
        <f>IF($B313="","",IF(AND(AgeBasis="Due Date",$K313&gt;0),"OVERDUE","Within terms"))</f>
        <v/>
      </c>
    </row>
    <row r="314" ht="15" customHeight="1" s="30">
      <c r="A314" s="45" t="n">
        <v>308</v>
      </c>
      <c r="B314" s="36" t="n"/>
      <c r="C314" s="46">
        <f>IF($B314="","",IFERROR(VLOOKUP($B314,PartyTbl,2,FALSE()),""))</f>
        <v/>
      </c>
      <c r="D314" s="36" t="n"/>
      <c r="E314" s="39" t="n"/>
      <c r="F314" s="39" t="n"/>
      <c r="G314" s="47" t="n"/>
      <c r="H314" s="47" t="n"/>
      <c r="I314" s="48">
        <f>IF($B314="","",N($G314)-N($H314))</f>
        <v/>
      </c>
      <c r="J314" s="49">
        <f>IF($B314="","",IF(AgeBasis="Invoice Date",$E314,IF($F314="",$E314,$F314)))</f>
        <v/>
      </c>
      <c r="K314" s="50">
        <f>IF($B314="","",IF($J314="","",AsOn-$J314))</f>
        <v/>
      </c>
      <c r="L314" s="46">
        <f>IF($B314="","",IF($K314&lt;=0,"Not Due",IF($K314&lt;=AgeB1,"0-"&amp;AgeB1,IF($K314&lt;=AgeB2,(AgeB1+1)&amp;"-"&amp;AgeB2,IF($K314&lt;=AgeB3,(AgeB2+1)&amp;"-"&amp;AgeB3,IF($K314&lt;=AgeB4,(AgeB3+1)&amp;"-"&amp;AgeB4,"&gt;"&amp;AgeB4))))))</f>
        <v/>
      </c>
      <c r="M314" s="46">
        <f>IF($B314="","",IF(AND(AgeBasis="Due Date",$K314&gt;0),"OVERDUE","Within terms"))</f>
        <v/>
      </c>
    </row>
    <row r="315" ht="15" customHeight="1" s="30">
      <c r="A315" s="45" t="n">
        <v>309</v>
      </c>
      <c r="B315" s="36" t="n"/>
      <c r="C315" s="46">
        <f>IF($B315="","",IFERROR(VLOOKUP($B315,PartyTbl,2,FALSE()),""))</f>
        <v/>
      </c>
      <c r="D315" s="36" t="n"/>
      <c r="E315" s="39" t="n"/>
      <c r="F315" s="39" t="n"/>
      <c r="G315" s="47" t="n"/>
      <c r="H315" s="47" t="n"/>
      <c r="I315" s="48">
        <f>IF($B315="","",N($G315)-N($H315))</f>
        <v/>
      </c>
      <c r="J315" s="49">
        <f>IF($B315="","",IF(AgeBasis="Invoice Date",$E315,IF($F315="",$E315,$F315)))</f>
        <v/>
      </c>
      <c r="K315" s="50">
        <f>IF($B315="","",IF($J315="","",AsOn-$J315))</f>
        <v/>
      </c>
      <c r="L315" s="46">
        <f>IF($B315="","",IF($K315&lt;=0,"Not Due",IF($K315&lt;=AgeB1,"0-"&amp;AgeB1,IF($K315&lt;=AgeB2,(AgeB1+1)&amp;"-"&amp;AgeB2,IF($K315&lt;=AgeB3,(AgeB2+1)&amp;"-"&amp;AgeB3,IF($K315&lt;=AgeB4,(AgeB3+1)&amp;"-"&amp;AgeB4,"&gt;"&amp;AgeB4))))))</f>
        <v/>
      </c>
      <c r="M315" s="46">
        <f>IF($B315="","",IF(AND(AgeBasis="Due Date",$K315&gt;0),"OVERDUE","Within terms"))</f>
        <v/>
      </c>
    </row>
    <row r="316" ht="15" customHeight="1" s="30">
      <c r="A316" s="45" t="n">
        <v>310</v>
      </c>
      <c r="B316" s="36" t="n"/>
      <c r="C316" s="46">
        <f>IF($B316="","",IFERROR(VLOOKUP($B316,PartyTbl,2,FALSE()),""))</f>
        <v/>
      </c>
      <c r="D316" s="36" t="n"/>
      <c r="E316" s="39" t="n"/>
      <c r="F316" s="39" t="n"/>
      <c r="G316" s="47" t="n"/>
      <c r="H316" s="47" t="n"/>
      <c r="I316" s="48">
        <f>IF($B316="","",N($G316)-N($H316))</f>
        <v/>
      </c>
      <c r="J316" s="49">
        <f>IF($B316="","",IF(AgeBasis="Invoice Date",$E316,IF($F316="",$E316,$F316)))</f>
        <v/>
      </c>
      <c r="K316" s="50">
        <f>IF($B316="","",IF($J316="","",AsOn-$J316))</f>
        <v/>
      </c>
      <c r="L316" s="46">
        <f>IF($B316="","",IF($K316&lt;=0,"Not Due",IF($K316&lt;=AgeB1,"0-"&amp;AgeB1,IF($K316&lt;=AgeB2,(AgeB1+1)&amp;"-"&amp;AgeB2,IF($K316&lt;=AgeB3,(AgeB2+1)&amp;"-"&amp;AgeB3,IF($K316&lt;=AgeB4,(AgeB3+1)&amp;"-"&amp;AgeB4,"&gt;"&amp;AgeB4))))))</f>
        <v/>
      </c>
      <c r="M316" s="46">
        <f>IF($B316="","",IF(AND(AgeBasis="Due Date",$K316&gt;0),"OVERDUE","Within terms"))</f>
        <v/>
      </c>
    </row>
    <row r="317" ht="15" customHeight="1" s="30">
      <c r="A317" s="45" t="n">
        <v>311</v>
      </c>
      <c r="B317" s="36" t="n"/>
      <c r="C317" s="46">
        <f>IF($B317="","",IFERROR(VLOOKUP($B317,PartyTbl,2,FALSE()),""))</f>
        <v/>
      </c>
      <c r="D317" s="36" t="n"/>
      <c r="E317" s="39" t="n"/>
      <c r="F317" s="39" t="n"/>
      <c r="G317" s="47" t="n"/>
      <c r="H317" s="47" t="n"/>
      <c r="I317" s="48">
        <f>IF($B317="","",N($G317)-N($H317))</f>
        <v/>
      </c>
      <c r="J317" s="49">
        <f>IF($B317="","",IF(AgeBasis="Invoice Date",$E317,IF($F317="",$E317,$F317)))</f>
        <v/>
      </c>
      <c r="K317" s="50">
        <f>IF($B317="","",IF($J317="","",AsOn-$J317))</f>
        <v/>
      </c>
      <c r="L317" s="46">
        <f>IF($B317="","",IF($K317&lt;=0,"Not Due",IF($K317&lt;=AgeB1,"0-"&amp;AgeB1,IF($K317&lt;=AgeB2,(AgeB1+1)&amp;"-"&amp;AgeB2,IF($K317&lt;=AgeB3,(AgeB2+1)&amp;"-"&amp;AgeB3,IF($K317&lt;=AgeB4,(AgeB3+1)&amp;"-"&amp;AgeB4,"&gt;"&amp;AgeB4))))))</f>
        <v/>
      </c>
      <c r="M317" s="46">
        <f>IF($B317="","",IF(AND(AgeBasis="Due Date",$K317&gt;0),"OVERDUE","Within terms"))</f>
        <v/>
      </c>
    </row>
    <row r="318" ht="15" customHeight="1" s="30">
      <c r="A318" s="45" t="n">
        <v>312</v>
      </c>
      <c r="B318" s="36" t="n"/>
      <c r="C318" s="46">
        <f>IF($B318="","",IFERROR(VLOOKUP($B318,PartyTbl,2,FALSE()),""))</f>
        <v/>
      </c>
      <c r="D318" s="36" t="n"/>
      <c r="E318" s="39" t="n"/>
      <c r="F318" s="39" t="n"/>
      <c r="G318" s="47" t="n"/>
      <c r="H318" s="47" t="n"/>
      <c r="I318" s="48">
        <f>IF($B318="","",N($G318)-N($H318))</f>
        <v/>
      </c>
      <c r="J318" s="49">
        <f>IF($B318="","",IF(AgeBasis="Invoice Date",$E318,IF($F318="",$E318,$F318)))</f>
        <v/>
      </c>
      <c r="K318" s="50">
        <f>IF($B318="","",IF($J318="","",AsOn-$J318))</f>
        <v/>
      </c>
      <c r="L318" s="46">
        <f>IF($B318="","",IF($K318&lt;=0,"Not Due",IF($K318&lt;=AgeB1,"0-"&amp;AgeB1,IF($K318&lt;=AgeB2,(AgeB1+1)&amp;"-"&amp;AgeB2,IF($K318&lt;=AgeB3,(AgeB2+1)&amp;"-"&amp;AgeB3,IF($K318&lt;=AgeB4,(AgeB3+1)&amp;"-"&amp;AgeB4,"&gt;"&amp;AgeB4))))))</f>
        <v/>
      </c>
      <c r="M318" s="46">
        <f>IF($B318="","",IF(AND(AgeBasis="Due Date",$K318&gt;0),"OVERDUE","Within terms"))</f>
        <v/>
      </c>
    </row>
    <row r="319" ht="15" customHeight="1" s="30">
      <c r="A319" s="45" t="n">
        <v>313</v>
      </c>
      <c r="B319" s="36" t="n"/>
      <c r="C319" s="46">
        <f>IF($B319="","",IFERROR(VLOOKUP($B319,PartyTbl,2,FALSE()),""))</f>
        <v/>
      </c>
      <c r="D319" s="36" t="n"/>
      <c r="E319" s="39" t="n"/>
      <c r="F319" s="39" t="n"/>
      <c r="G319" s="47" t="n"/>
      <c r="H319" s="47" t="n"/>
      <c r="I319" s="48">
        <f>IF($B319="","",N($G319)-N($H319))</f>
        <v/>
      </c>
      <c r="J319" s="49">
        <f>IF($B319="","",IF(AgeBasis="Invoice Date",$E319,IF($F319="",$E319,$F319)))</f>
        <v/>
      </c>
      <c r="K319" s="50">
        <f>IF($B319="","",IF($J319="","",AsOn-$J319))</f>
        <v/>
      </c>
      <c r="L319" s="46">
        <f>IF($B319="","",IF($K319&lt;=0,"Not Due",IF($K319&lt;=AgeB1,"0-"&amp;AgeB1,IF($K319&lt;=AgeB2,(AgeB1+1)&amp;"-"&amp;AgeB2,IF($K319&lt;=AgeB3,(AgeB2+1)&amp;"-"&amp;AgeB3,IF($K319&lt;=AgeB4,(AgeB3+1)&amp;"-"&amp;AgeB4,"&gt;"&amp;AgeB4))))))</f>
        <v/>
      </c>
      <c r="M319" s="46">
        <f>IF($B319="","",IF(AND(AgeBasis="Due Date",$K319&gt;0),"OVERDUE","Within terms"))</f>
        <v/>
      </c>
    </row>
    <row r="320" ht="15" customHeight="1" s="30">
      <c r="A320" s="45" t="n">
        <v>314</v>
      </c>
      <c r="B320" s="36" t="n"/>
      <c r="C320" s="46">
        <f>IF($B320="","",IFERROR(VLOOKUP($B320,PartyTbl,2,FALSE()),""))</f>
        <v/>
      </c>
      <c r="D320" s="36" t="n"/>
      <c r="E320" s="39" t="n"/>
      <c r="F320" s="39" t="n"/>
      <c r="G320" s="47" t="n"/>
      <c r="H320" s="47" t="n"/>
      <c r="I320" s="48">
        <f>IF($B320="","",N($G320)-N($H320))</f>
        <v/>
      </c>
      <c r="J320" s="49">
        <f>IF($B320="","",IF(AgeBasis="Invoice Date",$E320,IF($F320="",$E320,$F320)))</f>
        <v/>
      </c>
      <c r="K320" s="50">
        <f>IF($B320="","",IF($J320="","",AsOn-$J320))</f>
        <v/>
      </c>
      <c r="L320" s="46">
        <f>IF($B320="","",IF($K320&lt;=0,"Not Due",IF($K320&lt;=AgeB1,"0-"&amp;AgeB1,IF($K320&lt;=AgeB2,(AgeB1+1)&amp;"-"&amp;AgeB2,IF($K320&lt;=AgeB3,(AgeB2+1)&amp;"-"&amp;AgeB3,IF($K320&lt;=AgeB4,(AgeB3+1)&amp;"-"&amp;AgeB4,"&gt;"&amp;AgeB4))))))</f>
        <v/>
      </c>
      <c r="M320" s="46">
        <f>IF($B320="","",IF(AND(AgeBasis="Due Date",$K320&gt;0),"OVERDUE","Within terms"))</f>
        <v/>
      </c>
    </row>
    <row r="321" ht="15" customHeight="1" s="30">
      <c r="A321" s="45" t="n">
        <v>315</v>
      </c>
      <c r="B321" s="36" t="n"/>
      <c r="C321" s="46">
        <f>IF($B321="","",IFERROR(VLOOKUP($B321,PartyTbl,2,FALSE()),""))</f>
        <v/>
      </c>
      <c r="D321" s="36" t="n"/>
      <c r="E321" s="39" t="n"/>
      <c r="F321" s="39" t="n"/>
      <c r="G321" s="47" t="n"/>
      <c r="H321" s="47" t="n"/>
      <c r="I321" s="48">
        <f>IF($B321="","",N($G321)-N($H321))</f>
        <v/>
      </c>
      <c r="J321" s="49">
        <f>IF($B321="","",IF(AgeBasis="Invoice Date",$E321,IF($F321="",$E321,$F321)))</f>
        <v/>
      </c>
      <c r="K321" s="50">
        <f>IF($B321="","",IF($J321="","",AsOn-$J321))</f>
        <v/>
      </c>
      <c r="L321" s="46">
        <f>IF($B321="","",IF($K321&lt;=0,"Not Due",IF($K321&lt;=AgeB1,"0-"&amp;AgeB1,IF($K321&lt;=AgeB2,(AgeB1+1)&amp;"-"&amp;AgeB2,IF($K321&lt;=AgeB3,(AgeB2+1)&amp;"-"&amp;AgeB3,IF($K321&lt;=AgeB4,(AgeB3+1)&amp;"-"&amp;AgeB4,"&gt;"&amp;AgeB4))))))</f>
        <v/>
      </c>
      <c r="M321" s="46">
        <f>IF($B321="","",IF(AND(AgeBasis="Due Date",$K321&gt;0),"OVERDUE","Within terms"))</f>
        <v/>
      </c>
    </row>
    <row r="322" ht="15" customHeight="1" s="30">
      <c r="A322" s="45" t="n">
        <v>316</v>
      </c>
      <c r="B322" s="36" t="n"/>
      <c r="C322" s="46">
        <f>IF($B322="","",IFERROR(VLOOKUP($B322,PartyTbl,2,FALSE()),""))</f>
        <v/>
      </c>
      <c r="D322" s="36" t="n"/>
      <c r="E322" s="39" t="n"/>
      <c r="F322" s="39" t="n"/>
      <c r="G322" s="47" t="n"/>
      <c r="H322" s="47" t="n"/>
      <c r="I322" s="48">
        <f>IF($B322="","",N($G322)-N($H322))</f>
        <v/>
      </c>
      <c r="J322" s="49">
        <f>IF($B322="","",IF(AgeBasis="Invoice Date",$E322,IF($F322="",$E322,$F322)))</f>
        <v/>
      </c>
      <c r="K322" s="50">
        <f>IF($B322="","",IF($J322="","",AsOn-$J322))</f>
        <v/>
      </c>
      <c r="L322" s="46">
        <f>IF($B322="","",IF($K322&lt;=0,"Not Due",IF($K322&lt;=AgeB1,"0-"&amp;AgeB1,IF($K322&lt;=AgeB2,(AgeB1+1)&amp;"-"&amp;AgeB2,IF($K322&lt;=AgeB3,(AgeB2+1)&amp;"-"&amp;AgeB3,IF($K322&lt;=AgeB4,(AgeB3+1)&amp;"-"&amp;AgeB4,"&gt;"&amp;AgeB4))))))</f>
        <v/>
      </c>
      <c r="M322" s="46">
        <f>IF($B322="","",IF(AND(AgeBasis="Due Date",$K322&gt;0),"OVERDUE","Within terms"))</f>
        <v/>
      </c>
    </row>
    <row r="323" ht="15" customHeight="1" s="30">
      <c r="A323" s="45" t="n">
        <v>317</v>
      </c>
      <c r="B323" s="36" t="n"/>
      <c r="C323" s="46">
        <f>IF($B323="","",IFERROR(VLOOKUP($B323,PartyTbl,2,FALSE()),""))</f>
        <v/>
      </c>
      <c r="D323" s="36" t="n"/>
      <c r="E323" s="39" t="n"/>
      <c r="F323" s="39" t="n"/>
      <c r="G323" s="47" t="n"/>
      <c r="H323" s="47" t="n"/>
      <c r="I323" s="48">
        <f>IF($B323="","",N($G323)-N($H323))</f>
        <v/>
      </c>
      <c r="J323" s="49">
        <f>IF($B323="","",IF(AgeBasis="Invoice Date",$E323,IF($F323="",$E323,$F323)))</f>
        <v/>
      </c>
      <c r="K323" s="50">
        <f>IF($B323="","",IF($J323="","",AsOn-$J323))</f>
        <v/>
      </c>
      <c r="L323" s="46">
        <f>IF($B323="","",IF($K323&lt;=0,"Not Due",IF($K323&lt;=AgeB1,"0-"&amp;AgeB1,IF($K323&lt;=AgeB2,(AgeB1+1)&amp;"-"&amp;AgeB2,IF($K323&lt;=AgeB3,(AgeB2+1)&amp;"-"&amp;AgeB3,IF($K323&lt;=AgeB4,(AgeB3+1)&amp;"-"&amp;AgeB4,"&gt;"&amp;AgeB4))))))</f>
        <v/>
      </c>
      <c r="M323" s="46">
        <f>IF($B323="","",IF(AND(AgeBasis="Due Date",$K323&gt;0),"OVERDUE","Within terms"))</f>
        <v/>
      </c>
    </row>
    <row r="324" ht="15" customHeight="1" s="30">
      <c r="A324" s="45" t="n">
        <v>318</v>
      </c>
      <c r="B324" s="36" t="n"/>
      <c r="C324" s="46">
        <f>IF($B324="","",IFERROR(VLOOKUP($B324,PartyTbl,2,FALSE()),""))</f>
        <v/>
      </c>
      <c r="D324" s="36" t="n"/>
      <c r="E324" s="39" t="n"/>
      <c r="F324" s="39" t="n"/>
      <c r="G324" s="47" t="n"/>
      <c r="H324" s="47" t="n"/>
      <c r="I324" s="48">
        <f>IF($B324="","",N($G324)-N($H324))</f>
        <v/>
      </c>
      <c r="J324" s="49">
        <f>IF($B324="","",IF(AgeBasis="Invoice Date",$E324,IF($F324="",$E324,$F324)))</f>
        <v/>
      </c>
      <c r="K324" s="50">
        <f>IF($B324="","",IF($J324="","",AsOn-$J324))</f>
        <v/>
      </c>
      <c r="L324" s="46">
        <f>IF($B324="","",IF($K324&lt;=0,"Not Due",IF($K324&lt;=AgeB1,"0-"&amp;AgeB1,IF($K324&lt;=AgeB2,(AgeB1+1)&amp;"-"&amp;AgeB2,IF($K324&lt;=AgeB3,(AgeB2+1)&amp;"-"&amp;AgeB3,IF($K324&lt;=AgeB4,(AgeB3+1)&amp;"-"&amp;AgeB4,"&gt;"&amp;AgeB4))))))</f>
        <v/>
      </c>
      <c r="M324" s="46">
        <f>IF($B324="","",IF(AND(AgeBasis="Due Date",$K324&gt;0),"OVERDUE","Within terms"))</f>
        <v/>
      </c>
    </row>
    <row r="325" ht="15" customHeight="1" s="30">
      <c r="A325" s="45" t="n">
        <v>319</v>
      </c>
      <c r="B325" s="36" t="n"/>
      <c r="C325" s="46">
        <f>IF($B325="","",IFERROR(VLOOKUP($B325,PartyTbl,2,FALSE()),""))</f>
        <v/>
      </c>
      <c r="D325" s="36" t="n"/>
      <c r="E325" s="39" t="n"/>
      <c r="F325" s="39" t="n"/>
      <c r="G325" s="47" t="n"/>
      <c r="H325" s="47" t="n"/>
      <c r="I325" s="48">
        <f>IF($B325="","",N($G325)-N($H325))</f>
        <v/>
      </c>
      <c r="J325" s="49">
        <f>IF($B325="","",IF(AgeBasis="Invoice Date",$E325,IF($F325="",$E325,$F325)))</f>
        <v/>
      </c>
      <c r="K325" s="50">
        <f>IF($B325="","",IF($J325="","",AsOn-$J325))</f>
        <v/>
      </c>
      <c r="L325" s="46">
        <f>IF($B325="","",IF($K325&lt;=0,"Not Due",IF($K325&lt;=AgeB1,"0-"&amp;AgeB1,IF($K325&lt;=AgeB2,(AgeB1+1)&amp;"-"&amp;AgeB2,IF($K325&lt;=AgeB3,(AgeB2+1)&amp;"-"&amp;AgeB3,IF($K325&lt;=AgeB4,(AgeB3+1)&amp;"-"&amp;AgeB4,"&gt;"&amp;AgeB4))))))</f>
        <v/>
      </c>
      <c r="M325" s="46">
        <f>IF($B325="","",IF(AND(AgeBasis="Due Date",$K325&gt;0),"OVERDUE","Within terms"))</f>
        <v/>
      </c>
    </row>
    <row r="326" ht="15" customHeight="1" s="30">
      <c r="A326" s="45" t="n">
        <v>320</v>
      </c>
      <c r="B326" s="36" t="n"/>
      <c r="C326" s="46">
        <f>IF($B326="","",IFERROR(VLOOKUP($B326,PartyTbl,2,FALSE()),""))</f>
        <v/>
      </c>
      <c r="D326" s="36" t="n"/>
      <c r="E326" s="39" t="n"/>
      <c r="F326" s="39" t="n"/>
      <c r="G326" s="47" t="n"/>
      <c r="H326" s="47" t="n"/>
      <c r="I326" s="48">
        <f>IF($B326="","",N($G326)-N($H326))</f>
        <v/>
      </c>
      <c r="J326" s="49">
        <f>IF($B326="","",IF(AgeBasis="Invoice Date",$E326,IF($F326="",$E326,$F326)))</f>
        <v/>
      </c>
      <c r="K326" s="50">
        <f>IF($B326="","",IF($J326="","",AsOn-$J326))</f>
        <v/>
      </c>
      <c r="L326" s="46">
        <f>IF($B326="","",IF($K326&lt;=0,"Not Due",IF($K326&lt;=AgeB1,"0-"&amp;AgeB1,IF($K326&lt;=AgeB2,(AgeB1+1)&amp;"-"&amp;AgeB2,IF($K326&lt;=AgeB3,(AgeB2+1)&amp;"-"&amp;AgeB3,IF($K326&lt;=AgeB4,(AgeB3+1)&amp;"-"&amp;AgeB4,"&gt;"&amp;AgeB4))))))</f>
        <v/>
      </c>
      <c r="M326" s="46">
        <f>IF($B326="","",IF(AND(AgeBasis="Due Date",$K326&gt;0),"OVERDUE","Within terms"))</f>
        <v/>
      </c>
    </row>
    <row r="327" ht="15" customHeight="1" s="30">
      <c r="A327" s="45" t="n">
        <v>321</v>
      </c>
      <c r="B327" s="36" t="n"/>
      <c r="C327" s="46">
        <f>IF($B327="","",IFERROR(VLOOKUP($B327,PartyTbl,2,FALSE()),""))</f>
        <v/>
      </c>
      <c r="D327" s="36" t="n"/>
      <c r="E327" s="39" t="n"/>
      <c r="F327" s="39" t="n"/>
      <c r="G327" s="47" t="n"/>
      <c r="H327" s="47" t="n"/>
      <c r="I327" s="48">
        <f>IF($B327="","",N($G327)-N($H327))</f>
        <v/>
      </c>
      <c r="J327" s="49">
        <f>IF($B327="","",IF(AgeBasis="Invoice Date",$E327,IF($F327="",$E327,$F327)))</f>
        <v/>
      </c>
      <c r="K327" s="50">
        <f>IF($B327="","",IF($J327="","",AsOn-$J327))</f>
        <v/>
      </c>
      <c r="L327" s="46">
        <f>IF($B327="","",IF($K327&lt;=0,"Not Due",IF($K327&lt;=AgeB1,"0-"&amp;AgeB1,IF($K327&lt;=AgeB2,(AgeB1+1)&amp;"-"&amp;AgeB2,IF($K327&lt;=AgeB3,(AgeB2+1)&amp;"-"&amp;AgeB3,IF($K327&lt;=AgeB4,(AgeB3+1)&amp;"-"&amp;AgeB4,"&gt;"&amp;AgeB4))))))</f>
        <v/>
      </c>
      <c r="M327" s="46">
        <f>IF($B327="","",IF(AND(AgeBasis="Due Date",$K327&gt;0),"OVERDUE","Within terms"))</f>
        <v/>
      </c>
    </row>
    <row r="328" ht="15" customHeight="1" s="30">
      <c r="A328" s="45" t="n">
        <v>322</v>
      </c>
      <c r="B328" s="36" t="n"/>
      <c r="C328" s="46">
        <f>IF($B328="","",IFERROR(VLOOKUP($B328,PartyTbl,2,FALSE()),""))</f>
        <v/>
      </c>
      <c r="D328" s="36" t="n"/>
      <c r="E328" s="39" t="n"/>
      <c r="F328" s="39" t="n"/>
      <c r="G328" s="47" t="n"/>
      <c r="H328" s="47" t="n"/>
      <c r="I328" s="48">
        <f>IF($B328="","",N($G328)-N($H328))</f>
        <v/>
      </c>
      <c r="J328" s="49">
        <f>IF($B328="","",IF(AgeBasis="Invoice Date",$E328,IF($F328="",$E328,$F328)))</f>
        <v/>
      </c>
      <c r="K328" s="50">
        <f>IF($B328="","",IF($J328="","",AsOn-$J328))</f>
        <v/>
      </c>
      <c r="L328" s="46">
        <f>IF($B328="","",IF($K328&lt;=0,"Not Due",IF($K328&lt;=AgeB1,"0-"&amp;AgeB1,IF($K328&lt;=AgeB2,(AgeB1+1)&amp;"-"&amp;AgeB2,IF($K328&lt;=AgeB3,(AgeB2+1)&amp;"-"&amp;AgeB3,IF($K328&lt;=AgeB4,(AgeB3+1)&amp;"-"&amp;AgeB4,"&gt;"&amp;AgeB4))))))</f>
        <v/>
      </c>
      <c r="M328" s="46">
        <f>IF($B328="","",IF(AND(AgeBasis="Due Date",$K328&gt;0),"OVERDUE","Within terms"))</f>
        <v/>
      </c>
    </row>
    <row r="329" ht="15" customHeight="1" s="30">
      <c r="A329" s="45" t="n">
        <v>323</v>
      </c>
      <c r="B329" s="36" t="n"/>
      <c r="C329" s="46">
        <f>IF($B329="","",IFERROR(VLOOKUP($B329,PartyTbl,2,FALSE()),""))</f>
        <v/>
      </c>
      <c r="D329" s="36" t="n"/>
      <c r="E329" s="39" t="n"/>
      <c r="F329" s="39" t="n"/>
      <c r="G329" s="47" t="n"/>
      <c r="H329" s="47" t="n"/>
      <c r="I329" s="48">
        <f>IF($B329="","",N($G329)-N($H329))</f>
        <v/>
      </c>
      <c r="J329" s="49">
        <f>IF($B329="","",IF(AgeBasis="Invoice Date",$E329,IF($F329="",$E329,$F329)))</f>
        <v/>
      </c>
      <c r="K329" s="50">
        <f>IF($B329="","",IF($J329="","",AsOn-$J329))</f>
        <v/>
      </c>
      <c r="L329" s="46">
        <f>IF($B329="","",IF($K329&lt;=0,"Not Due",IF($K329&lt;=AgeB1,"0-"&amp;AgeB1,IF($K329&lt;=AgeB2,(AgeB1+1)&amp;"-"&amp;AgeB2,IF($K329&lt;=AgeB3,(AgeB2+1)&amp;"-"&amp;AgeB3,IF($K329&lt;=AgeB4,(AgeB3+1)&amp;"-"&amp;AgeB4,"&gt;"&amp;AgeB4))))))</f>
        <v/>
      </c>
      <c r="M329" s="46">
        <f>IF($B329="","",IF(AND(AgeBasis="Due Date",$K329&gt;0),"OVERDUE","Within terms"))</f>
        <v/>
      </c>
    </row>
    <row r="330" ht="15" customHeight="1" s="30">
      <c r="A330" s="45" t="n">
        <v>324</v>
      </c>
      <c r="B330" s="36" t="n"/>
      <c r="C330" s="46">
        <f>IF($B330="","",IFERROR(VLOOKUP($B330,PartyTbl,2,FALSE()),""))</f>
        <v/>
      </c>
      <c r="D330" s="36" t="n"/>
      <c r="E330" s="39" t="n"/>
      <c r="F330" s="39" t="n"/>
      <c r="G330" s="47" t="n"/>
      <c r="H330" s="47" t="n"/>
      <c r="I330" s="48">
        <f>IF($B330="","",N($G330)-N($H330))</f>
        <v/>
      </c>
      <c r="J330" s="49">
        <f>IF($B330="","",IF(AgeBasis="Invoice Date",$E330,IF($F330="",$E330,$F330)))</f>
        <v/>
      </c>
      <c r="K330" s="50">
        <f>IF($B330="","",IF($J330="","",AsOn-$J330))</f>
        <v/>
      </c>
      <c r="L330" s="46">
        <f>IF($B330="","",IF($K330&lt;=0,"Not Due",IF($K330&lt;=AgeB1,"0-"&amp;AgeB1,IF($K330&lt;=AgeB2,(AgeB1+1)&amp;"-"&amp;AgeB2,IF($K330&lt;=AgeB3,(AgeB2+1)&amp;"-"&amp;AgeB3,IF($K330&lt;=AgeB4,(AgeB3+1)&amp;"-"&amp;AgeB4,"&gt;"&amp;AgeB4))))))</f>
        <v/>
      </c>
      <c r="M330" s="46">
        <f>IF($B330="","",IF(AND(AgeBasis="Due Date",$K330&gt;0),"OVERDUE","Within terms"))</f>
        <v/>
      </c>
    </row>
    <row r="331" ht="15" customHeight="1" s="30">
      <c r="A331" s="45" t="n">
        <v>325</v>
      </c>
      <c r="B331" s="36" t="n"/>
      <c r="C331" s="46">
        <f>IF($B331="","",IFERROR(VLOOKUP($B331,PartyTbl,2,FALSE()),""))</f>
        <v/>
      </c>
      <c r="D331" s="36" t="n"/>
      <c r="E331" s="39" t="n"/>
      <c r="F331" s="39" t="n"/>
      <c r="G331" s="47" t="n"/>
      <c r="H331" s="47" t="n"/>
      <c r="I331" s="48">
        <f>IF($B331="","",N($G331)-N($H331))</f>
        <v/>
      </c>
      <c r="J331" s="49">
        <f>IF($B331="","",IF(AgeBasis="Invoice Date",$E331,IF($F331="",$E331,$F331)))</f>
        <v/>
      </c>
      <c r="K331" s="50">
        <f>IF($B331="","",IF($J331="","",AsOn-$J331))</f>
        <v/>
      </c>
      <c r="L331" s="46">
        <f>IF($B331="","",IF($K331&lt;=0,"Not Due",IF($K331&lt;=AgeB1,"0-"&amp;AgeB1,IF($K331&lt;=AgeB2,(AgeB1+1)&amp;"-"&amp;AgeB2,IF($K331&lt;=AgeB3,(AgeB2+1)&amp;"-"&amp;AgeB3,IF($K331&lt;=AgeB4,(AgeB3+1)&amp;"-"&amp;AgeB4,"&gt;"&amp;AgeB4))))))</f>
        <v/>
      </c>
      <c r="M331" s="46">
        <f>IF($B331="","",IF(AND(AgeBasis="Due Date",$K331&gt;0),"OVERDUE","Within terms"))</f>
        <v/>
      </c>
    </row>
    <row r="332" ht="15" customHeight="1" s="30">
      <c r="A332" s="45" t="n">
        <v>326</v>
      </c>
      <c r="B332" s="36" t="n"/>
      <c r="C332" s="46">
        <f>IF($B332="","",IFERROR(VLOOKUP($B332,PartyTbl,2,FALSE()),""))</f>
        <v/>
      </c>
      <c r="D332" s="36" t="n"/>
      <c r="E332" s="39" t="n"/>
      <c r="F332" s="39" t="n"/>
      <c r="G332" s="47" t="n"/>
      <c r="H332" s="47" t="n"/>
      <c r="I332" s="48">
        <f>IF($B332="","",N($G332)-N($H332))</f>
        <v/>
      </c>
      <c r="J332" s="49">
        <f>IF($B332="","",IF(AgeBasis="Invoice Date",$E332,IF($F332="",$E332,$F332)))</f>
        <v/>
      </c>
      <c r="K332" s="50">
        <f>IF($B332="","",IF($J332="","",AsOn-$J332))</f>
        <v/>
      </c>
      <c r="L332" s="46">
        <f>IF($B332="","",IF($K332&lt;=0,"Not Due",IF($K332&lt;=AgeB1,"0-"&amp;AgeB1,IF($K332&lt;=AgeB2,(AgeB1+1)&amp;"-"&amp;AgeB2,IF($K332&lt;=AgeB3,(AgeB2+1)&amp;"-"&amp;AgeB3,IF($K332&lt;=AgeB4,(AgeB3+1)&amp;"-"&amp;AgeB4,"&gt;"&amp;AgeB4))))))</f>
        <v/>
      </c>
      <c r="M332" s="46">
        <f>IF($B332="","",IF(AND(AgeBasis="Due Date",$K332&gt;0),"OVERDUE","Within terms"))</f>
        <v/>
      </c>
    </row>
    <row r="333" ht="15" customHeight="1" s="30">
      <c r="A333" s="45" t="n">
        <v>327</v>
      </c>
      <c r="B333" s="36" t="n"/>
      <c r="C333" s="46">
        <f>IF($B333="","",IFERROR(VLOOKUP($B333,PartyTbl,2,FALSE()),""))</f>
        <v/>
      </c>
      <c r="D333" s="36" t="n"/>
      <c r="E333" s="39" t="n"/>
      <c r="F333" s="39" t="n"/>
      <c r="G333" s="47" t="n"/>
      <c r="H333" s="47" t="n"/>
      <c r="I333" s="48">
        <f>IF($B333="","",N($G333)-N($H333))</f>
        <v/>
      </c>
      <c r="J333" s="49">
        <f>IF($B333="","",IF(AgeBasis="Invoice Date",$E333,IF($F333="",$E333,$F333)))</f>
        <v/>
      </c>
      <c r="K333" s="50">
        <f>IF($B333="","",IF($J333="","",AsOn-$J333))</f>
        <v/>
      </c>
      <c r="L333" s="46">
        <f>IF($B333="","",IF($K333&lt;=0,"Not Due",IF($K333&lt;=AgeB1,"0-"&amp;AgeB1,IF($K333&lt;=AgeB2,(AgeB1+1)&amp;"-"&amp;AgeB2,IF($K333&lt;=AgeB3,(AgeB2+1)&amp;"-"&amp;AgeB3,IF($K333&lt;=AgeB4,(AgeB3+1)&amp;"-"&amp;AgeB4,"&gt;"&amp;AgeB4))))))</f>
        <v/>
      </c>
      <c r="M333" s="46">
        <f>IF($B333="","",IF(AND(AgeBasis="Due Date",$K333&gt;0),"OVERDUE","Within terms"))</f>
        <v/>
      </c>
    </row>
    <row r="334" ht="15" customHeight="1" s="30">
      <c r="A334" s="45" t="n">
        <v>328</v>
      </c>
      <c r="B334" s="36" t="n"/>
      <c r="C334" s="46">
        <f>IF($B334="","",IFERROR(VLOOKUP($B334,PartyTbl,2,FALSE()),""))</f>
        <v/>
      </c>
      <c r="D334" s="36" t="n"/>
      <c r="E334" s="39" t="n"/>
      <c r="F334" s="39" t="n"/>
      <c r="G334" s="47" t="n"/>
      <c r="H334" s="47" t="n"/>
      <c r="I334" s="48">
        <f>IF($B334="","",N($G334)-N($H334))</f>
        <v/>
      </c>
      <c r="J334" s="49">
        <f>IF($B334="","",IF(AgeBasis="Invoice Date",$E334,IF($F334="",$E334,$F334)))</f>
        <v/>
      </c>
      <c r="K334" s="50">
        <f>IF($B334="","",IF($J334="","",AsOn-$J334))</f>
        <v/>
      </c>
      <c r="L334" s="46">
        <f>IF($B334="","",IF($K334&lt;=0,"Not Due",IF($K334&lt;=AgeB1,"0-"&amp;AgeB1,IF($K334&lt;=AgeB2,(AgeB1+1)&amp;"-"&amp;AgeB2,IF($K334&lt;=AgeB3,(AgeB2+1)&amp;"-"&amp;AgeB3,IF($K334&lt;=AgeB4,(AgeB3+1)&amp;"-"&amp;AgeB4,"&gt;"&amp;AgeB4))))))</f>
        <v/>
      </c>
      <c r="M334" s="46">
        <f>IF($B334="","",IF(AND(AgeBasis="Due Date",$K334&gt;0),"OVERDUE","Within terms"))</f>
        <v/>
      </c>
    </row>
    <row r="335" ht="15" customHeight="1" s="30">
      <c r="A335" s="45" t="n">
        <v>329</v>
      </c>
      <c r="B335" s="36" t="n"/>
      <c r="C335" s="46">
        <f>IF($B335="","",IFERROR(VLOOKUP($B335,PartyTbl,2,FALSE()),""))</f>
        <v/>
      </c>
      <c r="D335" s="36" t="n"/>
      <c r="E335" s="39" t="n"/>
      <c r="F335" s="39" t="n"/>
      <c r="G335" s="47" t="n"/>
      <c r="H335" s="47" t="n"/>
      <c r="I335" s="48">
        <f>IF($B335="","",N($G335)-N($H335))</f>
        <v/>
      </c>
      <c r="J335" s="49">
        <f>IF($B335="","",IF(AgeBasis="Invoice Date",$E335,IF($F335="",$E335,$F335)))</f>
        <v/>
      </c>
      <c r="K335" s="50">
        <f>IF($B335="","",IF($J335="","",AsOn-$J335))</f>
        <v/>
      </c>
      <c r="L335" s="46">
        <f>IF($B335="","",IF($K335&lt;=0,"Not Due",IF($K335&lt;=AgeB1,"0-"&amp;AgeB1,IF($K335&lt;=AgeB2,(AgeB1+1)&amp;"-"&amp;AgeB2,IF($K335&lt;=AgeB3,(AgeB2+1)&amp;"-"&amp;AgeB3,IF($K335&lt;=AgeB4,(AgeB3+1)&amp;"-"&amp;AgeB4,"&gt;"&amp;AgeB4))))))</f>
        <v/>
      </c>
      <c r="M335" s="46">
        <f>IF($B335="","",IF(AND(AgeBasis="Due Date",$K335&gt;0),"OVERDUE","Within terms"))</f>
        <v/>
      </c>
    </row>
    <row r="336" ht="15" customHeight="1" s="30">
      <c r="A336" s="45" t="n">
        <v>330</v>
      </c>
      <c r="B336" s="36" t="n"/>
      <c r="C336" s="46">
        <f>IF($B336="","",IFERROR(VLOOKUP($B336,PartyTbl,2,FALSE()),""))</f>
        <v/>
      </c>
      <c r="D336" s="36" t="n"/>
      <c r="E336" s="39" t="n"/>
      <c r="F336" s="39" t="n"/>
      <c r="G336" s="47" t="n"/>
      <c r="H336" s="47" t="n"/>
      <c r="I336" s="48">
        <f>IF($B336="","",N($G336)-N($H336))</f>
        <v/>
      </c>
      <c r="J336" s="49">
        <f>IF($B336="","",IF(AgeBasis="Invoice Date",$E336,IF($F336="",$E336,$F336)))</f>
        <v/>
      </c>
      <c r="K336" s="50">
        <f>IF($B336="","",IF($J336="","",AsOn-$J336))</f>
        <v/>
      </c>
      <c r="L336" s="46">
        <f>IF($B336="","",IF($K336&lt;=0,"Not Due",IF($K336&lt;=AgeB1,"0-"&amp;AgeB1,IF($K336&lt;=AgeB2,(AgeB1+1)&amp;"-"&amp;AgeB2,IF($K336&lt;=AgeB3,(AgeB2+1)&amp;"-"&amp;AgeB3,IF($K336&lt;=AgeB4,(AgeB3+1)&amp;"-"&amp;AgeB4,"&gt;"&amp;AgeB4))))))</f>
        <v/>
      </c>
      <c r="M336" s="46">
        <f>IF($B336="","",IF(AND(AgeBasis="Due Date",$K336&gt;0),"OVERDUE","Within terms"))</f>
        <v/>
      </c>
    </row>
    <row r="337" ht="15" customHeight="1" s="30">
      <c r="A337" s="45" t="n">
        <v>331</v>
      </c>
      <c r="B337" s="36" t="n"/>
      <c r="C337" s="46">
        <f>IF($B337="","",IFERROR(VLOOKUP($B337,PartyTbl,2,FALSE()),""))</f>
        <v/>
      </c>
      <c r="D337" s="36" t="n"/>
      <c r="E337" s="39" t="n"/>
      <c r="F337" s="39" t="n"/>
      <c r="G337" s="47" t="n"/>
      <c r="H337" s="47" t="n"/>
      <c r="I337" s="48">
        <f>IF($B337="","",N($G337)-N($H337))</f>
        <v/>
      </c>
      <c r="J337" s="49">
        <f>IF($B337="","",IF(AgeBasis="Invoice Date",$E337,IF($F337="",$E337,$F337)))</f>
        <v/>
      </c>
      <c r="K337" s="50">
        <f>IF($B337="","",IF($J337="","",AsOn-$J337))</f>
        <v/>
      </c>
      <c r="L337" s="46">
        <f>IF($B337="","",IF($K337&lt;=0,"Not Due",IF($K337&lt;=AgeB1,"0-"&amp;AgeB1,IF($K337&lt;=AgeB2,(AgeB1+1)&amp;"-"&amp;AgeB2,IF($K337&lt;=AgeB3,(AgeB2+1)&amp;"-"&amp;AgeB3,IF($K337&lt;=AgeB4,(AgeB3+1)&amp;"-"&amp;AgeB4,"&gt;"&amp;AgeB4))))))</f>
        <v/>
      </c>
      <c r="M337" s="46">
        <f>IF($B337="","",IF(AND(AgeBasis="Due Date",$K337&gt;0),"OVERDUE","Within terms"))</f>
        <v/>
      </c>
    </row>
    <row r="338" ht="15" customHeight="1" s="30">
      <c r="A338" s="45" t="n">
        <v>332</v>
      </c>
      <c r="B338" s="36" t="n"/>
      <c r="C338" s="46">
        <f>IF($B338="","",IFERROR(VLOOKUP($B338,PartyTbl,2,FALSE()),""))</f>
        <v/>
      </c>
      <c r="D338" s="36" t="n"/>
      <c r="E338" s="39" t="n"/>
      <c r="F338" s="39" t="n"/>
      <c r="G338" s="47" t="n"/>
      <c r="H338" s="47" t="n"/>
      <c r="I338" s="48">
        <f>IF($B338="","",N($G338)-N($H338))</f>
        <v/>
      </c>
      <c r="J338" s="49">
        <f>IF($B338="","",IF(AgeBasis="Invoice Date",$E338,IF($F338="",$E338,$F338)))</f>
        <v/>
      </c>
      <c r="K338" s="50">
        <f>IF($B338="","",IF($J338="","",AsOn-$J338))</f>
        <v/>
      </c>
      <c r="L338" s="46">
        <f>IF($B338="","",IF($K338&lt;=0,"Not Due",IF($K338&lt;=AgeB1,"0-"&amp;AgeB1,IF($K338&lt;=AgeB2,(AgeB1+1)&amp;"-"&amp;AgeB2,IF($K338&lt;=AgeB3,(AgeB2+1)&amp;"-"&amp;AgeB3,IF($K338&lt;=AgeB4,(AgeB3+1)&amp;"-"&amp;AgeB4,"&gt;"&amp;AgeB4))))))</f>
        <v/>
      </c>
      <c r="M338" s="46">
        <f>IF($B338="","",IF(AND(AgeBasis="Due Date",$K338&gt;0),"OVERDUE","Within terms"))</f>
        <v/>
      </c>
    </row>
    <row r="339" ht="15" customHeight="1" s="30">
      <c r="A339" s="45" t="n">
        <v>333</v>
      </c>
      <c r="B339" s="36" t="n"/>
      <c r="C339" s="46">
        <f>IF($B339="","",IFERROR(VLOOKUP($B339,PartyTbl,2,FALSE()),""))</f>
        <v/>
      </c>
      <c r="D339" s="36" t="n"/>
      <c r="E339" s="39" t="n"/>
      <c r="F339" s="39" t="n"/>
      <c r="G339" s="47" t="n"/>
      <c r="H339" s="47" t="n"/>
      <c r="I339" s="48">
        <f>IF($B339="","",N($G339)-N($H339))</f>
        <v/>
      </c>
      <c r="J339" s="49">
        <f>IF($B339="","",IF(AgeBasis="Invoice Date",$E339,IF($F339="",$E339,$F339)))</f>
        <v/>
      </c>
      <c r="K339" s="50">
        <f>IF($B339="","",IF($J339="","",AsOn-$J339))</f>
        <v/>
      </c>
      <c r="L339" s="46">
        <f>IF($B339="","",IF($K339&lt;=0,"Not Due",IF($K339&lt;=AgeB1,"0-"&amp;AgeB1,IF($K339&lt;=AgeB2,(AgeB1+1)&amp;"-"&amp;AgeB2,IF($K339&lt;=AgeB3,(AgeB2+1)&amp;"-"&amp;AgeB3,IF($K339&lt;=AgeB4,(AgeB3+1)&amp;"-"&amp;AgeB4,"&gt;"&amp;AgeB4))))))</f>
        <v/>
      </c>
      <c r="M339" s="46">
        <f>IF($B339="","",IF(AND(AgeBasis="Due Date",$K339&gt;0),"OVERDUE","Within terms"))</f>
        <v/>
      </c>
    </row>
    <row r="340" ht="15" customHeight="1" s="30">
      <c r="A340" s="45" t="n">
        <v>334</v>
      </c>
      <c r="B340" s="36" t="n"/>
      <c r="C340" s="46">
        <f>IF($B340="","",IFERROR(VLOOKUP($B340,PartyTbl,2,FALSE()),""))</f>
        <v/>
      </c>
      <c r="D340" s="36" t="n"/>
      <c r="E340" s="39" t="n"/>
      <c r="F340" s="39" t="n"/>
      <c r="G340" s="47" t="n"/>
      <c r="H340" s="47" t="n"/>
      <c r="I340" s="48">
        <f>IF($B340="","",N($G340)-N($H340))</f>
        <v/>
      </c>
      <c r="J340" s="49">
        <f>IF($B340="","",IF(AgeBasis="Invoice Date",$E340,IF($F340="",$E340,$F340)))</f>
        <v/>
      </c>
      <c r="K340" s="50">
        <f>IF($B340="","",IF($J340="","",AsOn-$J340))</f>
        <v/>
      </c>
      <c r="L340" s="46">
        <f>IF($B340="","",IF($K340&lt;=0,"Not Due",IF($K340&lt;=AgeB1,"0-"&amp;AgeB1,IF($K340&lt;=AgeB2,(AgeB1+1)&amp;"-"&amp;AgeB2,IF($K340&lt;=AgeB3,(AgeB2+1)&amp;"-"&amp;AgeB3,IF($K340&lt;=AgeB4,(AgeB3+1)&amp;"-"&amp;AgeB4,"&gt;"&amp;AgeB4))))))</f>
        <v/>
      </c>
      <c r="M340" s="46">
        <f>IF($B340="","",IF(AND(AgeBasis="Due Date",$K340&gt;0),"OVERDUE","Within terms"))</f>
        <v/>
      </c>
    </row>
    <row r="341" ht="15" customHeight="1" s="30">
      <c r="A341" s="45" t="n">
        <v>335</v>
      </c>
      <c r="B341" s="36" t="n"/>
      <c r="C341" s="46">
        <f>IF($B341="","",IFERROR(VLOOKUP($B341,PartyTbl,2,FALSE()),""))</f>
        <v/>
      </c>
      <c r="D341" s="36" t="n"/>
      <c r="E341" s="39" t="n"/>
      <c r="F341" s="39" t="n"/>
      <c r="G341" s="47" t="n"/>
      <c r="H341" s="47" t="n"/>
      <c r="I341" s="48">
        <f>IF($B341="","",N($G341)-N($H341))</f>
        <v/>
      </c>
      <c r="J341" s="49">
        <f>IF($B341="","",IF(AgeBasis="Invoice Date",$E341,IF($F341="",$E341,$F341)))</f>
        <v/>
      </c>
      <c r="K341" s="50">
        <f>IF($B341="","",IF($J341="","",AsOn-$J341))</f>
        <v/>
      </c>
      <c r="L341" s="46">
        <f>IF($B341="","",IF($K341&lt;=0,"Not Due",IF($K341&lt;=AgeB1,"0-"&amp;AgeB1,IF($K341&lt;=AgeB2,(AgeB1+1)&amp;"-"&amp;AgeB2,IF($K341&lt;=AgeB3,(AgeB2+1)&amp;"-"&amp;AgeB3,IF($K341&lt;=AgeB4,(AgeB3+1)&amp;"-"&amp;AgeB4,"&gt;"&amp;AgeB4))))))</f>
        <v/>
      </c>
      <c r="M341" s="46">
        <f>IF($B341="","",IF(AND(AgeBasis="Due Date",$K341&gt;0),"OVERDUE","Within terms"))</f>
        <v/>
      </c>
    </row>
    <row r="342" ht="15" customHeight="1" s="30">
      <c r="A342" s="45" t="n">
        <v>336</v>
      </c>
      <c r="B342" s="36" t="n"/>
      <c r="C342" s="46">
        <f>IF($B342="","",IFERROR(VLOOKUP($B342,PartyTbl,2,FALSE()),""))</f>
        <v/>
      </c>
      <c r="D342" s="36" t="n"/>
      <c r="E342" s="39" t="n"/>
      <c r="F342" s="39" t="n"/>
      <c r="G342" s="47" t="n"/>
      <c r="H342" s="47" t="n"/>
      <c r="I342" s="48">
        <f>IF($B342="","",N($G342)-N($H342))</f>
        <v/>
      </c>
      <c r="J342" s="49">
        <f>IF($B342="","",IF(AgeBasis="Invoice Date",$E342,IF($F342="",$E342,$F342)))</f>
        <v/>
      </c>
      <c r="K342" s="50">
        <f>IF($B342="","",IF($J342="","",AsOn-$J342))</f>
        <v/>
      </c>
      <c r="L342" s="46">
        <f>IF($B342="","",IF($K342&lt;=0,"Not Due",IF($K342&lt;=AgeB1,"0-"&amp;AgeB1,IF($K342&lt;=AgeB2,(AgeB1+1)&amp;"-"&amp;AgeB2,IF($K342&lt;=AgeB3,(AgeB2+1)&amp;"-"&amp;AgeB3,IF($K342&lt;=AgeB4,(AgeB3+1)&amp;"-"&amp;AgeB4,"&gt;"&amp;AgeB4))))))</f>
        <v/>
      </c>
      <c r="M342" s="46">
        <f>IF($B342="","",IF(AND(AgeBasis="Due Date",$K342&gt;0),"OVERDUE","Within terms"))</f>
        <v/>
      </c>
    </row>
    <row r="343" ht="15" customHeight="1" s="30">
      <c r="A343" s="45" t="n">
        <v>337</v>
      </c>
      <c r="B343" s="36" t="n"/>
      <c r="C343" s="46">
        <f>IF($B343="","",IFERROR(VLOOKUP($B343,PartyTbl,2,FALSE()),""))</f>
        <v/>
      </c>
      <c r="D343" s="36" t="n"/>
      <c r="E343" s="39" t="n"/>
      <c r="F343" s="39" t="n"/>
      <c r="G343" s="47" t="n"/>
      <c r="H343" s="47" t="n"/>
      <c r="I343" s="48">
        <f>IF($B343="","",N($G343)-N($H343))</f>
        <v/>
      </c>
      <c r="J343" s="49">
        <f>IF($B343="","",IF(AgeBasis="Invoice Date",$E343,IF($F343="",$E343,$F343)))</f>
        <v/>
      </c>
      <c r="K343" s="50">
        <f>IF($B343="","",IF($J343="","",AsOn-$J343))</f>
        <v/>
      </c>
      <c r="L343" s="46">
        <f>IF($B343="","",IF($K343&lt;=0,"Not Due",IF($K343&lt;=AgeB1,"0-"&amp;AgeB1,IF($K343&lt;=AgeB2,(AgeB1+1)&amp;"-"&amp;AgeB2,IF($K343&lt;=AgeB3,(AgeB2+1)&amp;"-"&amp;AgeB3,IF($K343&lt;=AgeB4,(AgeB3+1)&amp;"-"&amp;AgeB4,"&gt;"&amp;AgeB4))))))</f>
        <v/>
      </c>
      <c r="M343" s="46">
        <f>IF($B343="","",IF(AND(AgeBasis="Due Date",$K343&gt;0),"OVERDUE","Within terms"))</f>
        <v/>
      </c>
    </row>
    <row r="344" ht="15" customHeight="1" s="30">
      <c r="A344" s="45" t="n">
        <v>338</v>
      </c>
      <c r="B344" s="36" t="n"/>
      <c r="C344" s="46">
        <f>IF($B344="","",IFERROR(VLOOKUP($B344,PartyTbl,2,FALSE()),""))</f>
        <v/>
      </c>
      <c r="D344" s="36" t="n"/>
      <c r="E344" s="39" t="n"/>
      <c r="F344" s="39" t="n"/>
      <c r="G344" s="47" t="n"/>
      <c r="H344" s="47" t="n"/>
      <c r="I344" s="48">
        <f>IF($B344="","",N($G344)-N($H344))</f>
        <v/>
      </c>
      <c r="J344" s="49">
        <f>IF($B344="","",IF(AgeBasis="Invoice Date",$E344,IF($F344="",$E344,$F344)))</f>
        <v/>
      </c>
      <c r="K344" s="50">
        <f>IF($B344="","",IF($J344="","",AsOn-$J344))</f>
        <v/>
      </c>
      <c r="L344" s="46">
        <f>IF($B344="","",IF($K344&lt;=0,"Not Due",IF($K344&lt;=AgeB1,"0-"&amp;AgeB1,IF($K344&lt;=AgeB2,(AgeB1+1)&amp;"-"&amp;AgeB2,IF($K344&lt;=AgeB3,(AgeB2+1)&amp;"-"&amp;AgeB3,IF($K344&lt;=AgeB4,(AgeB3+1)&amp;"-"&amp;AgeB4,"&gt;"&amp;AgeB4))))))</f>
        <v/>
      </c>
      <c r="M344" s="46">
        <f>IF($B344="","",IF(AND(AgeBasis="Due Date",$K344&gt;0),"OVERDUE","Within terms"))</f>
        <v/>
      </c>
    </row>
    <row r="345" ht="15" customHeight="1" s="30">
      <c r="A345" s="45" t="n">
        <v>339</v>
      </c>
      <c r="B345" s="36" t="n"/>
      <c r="C345" s="46">
        <f>IF($B345="","",IFERROR(VLOOKUP($B345,PartyTbl,2,FALSE()),""))</f>
        <v/>
      </c>
      <c r="D345" s="36" t="n"/>
      <c r="E345" s="39" t="n"/>
      <c r="F345" s="39" t="n"/>
      <c r="G345" s="47" t="n"/>
      <c r="H345" s="47" t="n"/>
      <c r="I345" s="48">
        <f>IF($B345="","",N($G345)-N($H345))</f>
        <v/>
      </c>
      <c r="J345" s="49">
        <f>IF($B345="","",IF(AgeBasis="Invoice Date",$E345,IF($F345="",$E345,$F345)))</f>
        <v/>
      </c>
      <c r="K345" s="50">
        <f>IF($B345="","",IF($J345="","",AsOn-$J345))</f>
        <v/>
      </c>
      <c r="L345" s="46">
        <f>IF($B345="","",IF($K345&lt;=0,"Not Due",IF($K345&lt;=AgeB1,"0-"&amp;AgeB1,IF($K345&lt;=AgeB2,(AgeB1+1)&amp;"-"&amp;AgeB2,IF($K345&lt;=AgeB3,(AgeB2+1)&amp;"-"&amp;AgeB3,IF($K345&lt;=AgeB4,(AgeB3+1)&amp;"-"&amp;AgeB4,"&gt;"&amp;AgeB4))))))</f>
        <v/>
      </c>
      <c r="M345" s="46">
        <f>IF($B345="","",IF(AND(AgeBasis="Due Date",$K345&gt;0),"OVERDUE","Within terms"))</f>
        <v/>
      </c>
    </row>
    <row r="346" ht="15" customHeight="1" s="30">
      <c r="A346" s="45" t="n">
        <v>340</v>
      </c>
      <c r="B346" s="36" t="n"/>
      <c r="C346" s="46">
        <f>IF($B346="","",IFERROR(VLOOKUP($B346,PartyTbl,2,FALSE()),""))</f>
        <v/>
      </c>
      <c r="D346" s="36" t="n"/>
      <c r="E346" s="39" t="n"/>
      <c r="F346" s="39" t="n"/>
      <c r="G346" s="47" t="n"/>
      <c r="H346" s="47" t="n"/>
      <c r="I346" s="48">
        <f>IF($B346="","",N($G346)-N($H346))</f>
        <v/>
      </c>
      <c r="J346" s="49">
        <f>IF($B346="","",IF(AgeBasis="Invoice Date",$E346,IF($F346="",$E346,$F346)))</f>
        <v/>
      </c>
      <c r="K346" s="50">
        <f>IF($B346="","",IF($J346="","",AsOn-$J346))</f>
        <v/>
      </c>
      <c r="L346" s="46">
        <f>IF($B346="","",IF($K346&lt;=0,"Not Due",IF($K346&lt;=AgeB1,"0-"&amp;AgeB1,IF($K346&lt;=AgeB2,(AgeB1+1)&amp;"-"&amp;AgeB2,IF($K346&lt;=AgeB3,(AgeB2+1)&amp;"-"&amp;AgeB3,IF($K346&lt;=AgeB4,(AgeB3+1)&amp;"-"&amp;AgeB4,"&gt;"&amp;AgeB4))))))</f>
        <v/>
      </c>
      <c r="M346" s="46">
        <f>IF($B346="","",IF(AND(AgeBasis="Due Date",$K346&gt;0),"OVERDUE","Within terms"))</f>
        <v/>
      </c>
    </row>
    <row r="347" ht="15" customHeight="1" s="30">
      <c r="A347" s="45" t="n">
        <v>341</v>
      </c>
      <c r="B347" s="36" t="n"/>
      <c r="C347" s="46">
        <f>IF($B347="","",IFERROR(VLOOKUP($B347,PartyTbl,2,FALSE()),""))</f>
        <v/>
      </c>
      <c r="D347" s="36" t="n"/>
      <c r="E347" s="39" t="n"/>
      <c r="F347" s="39" t="n"/>
      <c r="G347" s="47" t="n"/>
      <c r="H347" s="47" t="n"/>
      <c r="I347" s="48">
        <f>IF($B347="","",N($G347)-N($H347))</f>
        <v/>
      </c>
      <c r="J347" s="49">
        <f>IF($B347="","",IF(AgeBasis="Invoice Date",$E347,IF($F347="",$E347,$F347)))</f>
        <v/>
      </c>
      <c r="K347" s="50">
        <f>IF($B347="","",IF($J347="","",AsOn-$J347))</f>
        <v/>
      </c>
      <c r="L347" s="46">
        <f>IF($B347="","",IF($K347&lt;=0,"Not Due",IF($K347&lt;=AgeB1,"0-"&amp;AgeB1,IF($K347&lt;=AgeB2,(AgeB1+1)&amp;"-"&amp;AgeB2,IF($K347&lt;=AgeB3,(AgeB2+1)&amp;"-"&amp;AgeB3,IF($K347&lt;=AgeB4,(AgeB3+1)&amp;"-"&amp;AgeB4,"&gt;"&amp;AgeB4))))))</f>
        <v/>
      </c>
      <c r="M347" s="46">
        <f>IF($B347="","",IF(AND(AgeBasis="Due Date",$K347&gt;0),"OVERDUE","Within terms"))</f>
        <v/>
      </c>
    </row>
    <row r="348" ht="15" customHeight="1" s="30">
      <c r="A348" s="45" t="n">
        <v>342</v>
      </c>
      <c r="B348" s="36" t="n"/>
      <c r="C348" s="46">
        <f>IF($B348="","",IFERROR(VLOOKUP($B348,PartyTbl,2,FALSE()),""))</f>
        <v/>
      </c>
      <c r="D348" s="36" t="n"/>
      <c r="E348" s="39" t="n"/>
      <c r="F348" s="39" t="n"/>
      <c r="G348" s="47" t="n"/>
      <c r="H348" s="47" t="n"/>
      <c r="I348" s="48">
        <f>IF($B348="","",N($G348)-N($H348))</f>
        <v/>
      </c>
      <c r="J348" s="49">
        <f>IF($B348="","",IF(AgeBasis="Invoice Date",$E348,IF($F348="",$E348,$F348)))</f>
        <v/>
      </c>
      <c r="K348" s="50">
        <f>IF($B348="","",IF($J348="","",AsOn-$J348))</f>
        <v/>
      </c>
      <c r="L348" s="46">
        <f>IF($B348="","",IF($K348&lt;=0,"Not Due",IF($K348&lt;=AgeB1,"0-"&amp;AgeB1,IF($K348&lt;=AgeB2,(AgeB1+1)&amp;"-"&amp;AgeB2,IF($K348&lt;=AgeB3,(AgeB2+1)&amp;"-"&amp;AgeB3,IF($K348&lt;=AgeB4,(AgeB3+1)&amp;"-"&amp;AgeB4,"&gt;"&amp;AgeB4))))))</f>
        <v/>
      </c>
      <c r="M348" s="46">
        <f>IF($B348="","",IF(AND(AgeBasis="Due Date",$K348&gt;0),"OVERDUE","Within terms"))</f>
        <v/>
      </c>
    </row>
    <row r="349" ht="15" customHeight="1" s="30">
      <c r="A349" s="45" t="n">
        <v>343</v>
      </c>
      <c r="B349" s="36" t="n"/>
      <c r="C349" s="46">
        <f>IF($B349="","",IFERROR(VLOOKUP($B349,PartyTbl,2,FALSE()),""))</f>
        <v/>
      </c>
      <c r="D349" s="36" t="n"/>
      <c r="E349" s="39" t="n"/>
      <c r="F349" s="39" t="n"/>
      <c r="G349" s="47" t="n"/>
      <c r="H349" s="47" t="n"/>
      <c r="I349" s="48">
        <f>IF($B349="","",N($G349)-N($H349))</f>
        <v/>
      </c>
      <c r="J349" s="49">
        <f>IF($B349="","",IF(AgeBasis="Invoice Date",$E349,IF($F349="",$E349,$F349)))</f>
        <v/>
      </c>
      <c r="K349" s="50">
        <f>IF($B349="","",IF($J349="","",AsOn-$J349))</f>
        <v/>
      </c>
      <c r="L349" s="46">
        <f>IF($B349="","",IF($K349&lt;=0,"Not Due",IF($K349&lt;=AgeB1,"0-"&amp;AgeB1,IF($K349&lt;=AgeB2,(AgeB1+1)&amp;"-"&amp;AgeB2,IF($K349&lt;=AgeB3,(AgeB2+1)&amp;"-"&amp;AgeB3,IF($K349&lt;=AgeB4,(AgeB3+1)&amp;"-"&amp;AgeB4,"&gt;"&amp;AgeB4))))))</f>
        <v/>
      </c>
      <c r="M349" s="46">
        <f>IF($B349="","",IF(AND(AgeBasis="Due Date",$K349&gt;0),"OVERDUE","Within terms"))</f>
        <v/>
      </c>
    </row>
    <row r="350" ht="15" customHeight="1" s="30">
      <c r="A350" s="45" t="n">
        <v>344</v>
      </c>
      <c r="B350" s="36" t="n"/>
      <c r="C350" s="46">
        <f>IF($B350="","",IFERROR(VLOOKUP($B350,PartyTbl,2,FALSE()),""))</f>
        <v/>
      </c>
      <c r="D350" s="36" t="n"/>
      <c r="E350" s="39" t="n"/>
      <c r="F350" s="39" t="n"/>
      <c r="G350" s="47" t="n"/>
      <c r="H350" s="47" t="n"/>
      <c r="I350" s="48">
        <f>IF($B350="","",N($G350)-N($H350))</f>
        <v/>
      </c>
      <c r="J350" s="49">
        <f>IF($B350="","",IF(AgeBasis="Invoice Date",$E350,IF($F350="",$E350,$F350)))</f>
        <v/>
      </c>
      <c r="K350" s="50">
        <f>IF($B350="","",IF($J350="","",AsOn-$J350))</f>
        <v/>
      </c>
      <c r="L350" s="46">
        <f>IF($B350="","",IF($K350&lt;=0,"Not Due",IF($K350&lt;=AgeB1,"0-"&amp;AgeB1,IF($K350&lt;=AgeB2,(AgeB1+1)&amp;"-"&amp;AgeB2,IF($K350&lt;=AgeB3,(AgeB2+1)&amp;"-"&amp;AgeB3,IF($K350&lt;=AgeB4,(AgeB3+1)&amp;"-"&amp;AgeB4,"&gt;"&amp;AgeB4))))))</f>
        <v/>
      </c>
      <c r="M350" s="46">
        <f>IF($B350="","",IF(AND(AgeBasis="Due Date",$K350&gt;0),"OVERDUE","Within terms"))</f>
        <v/>
      </c>
    </row>
    <row r="351" ht="15" customHeight="1" s="30">
      <c r="A351" s="45" t="n">
        <v>345</v>
      </c>
      <c r="B351" s="36" t="n"/>
      <c r="C351" s="46">
        <f>IF($B351="","",IFERROR(VLOOKUP($B351,PartyTbl,2,FALSE()),""))</f>
        <v/>
      </c>
      <c r="D351" s="36" t="n"/>
      <c r="E351" s="39" t="n"/>
      <c r="F351" s="39" t="n"/>
      <c r="G351" s="47" t="n"/>
      <c r="H351" s="47" t="n"/>
      <c r="I351" s="48">
        <f>IF($B351="","",N($G351)-N($H351))</f>
        <v/>
      </c>
      <c r="J351" s="49">
        <f>IF($B351="","",IF(AgeBasis="Invoice Date",$E351,IF($F351="",$E351,$F351)))</f>
        <v/>
      </c>
      <c r="K351" s="50">
        <f>IF($B351="","",IF($J351="","",AsOn-$J351))</f>
        <v/>
      </c>
      <c r="L351" s="46">
        <f>IF($B351="","",IF($K351&lt;=0,"Not Due",IF($K351&lt;=AgeB1,"0-"&amp;AgeB1,IF($K351&lt;=AgeB2,(AgeB1+1)&amp;"-"&amp;AgeB2,IF($K351&lt;=AgeB3,(AgeB2+1)&amp;"-"&amp;AgeB3,IF($K351&lt;=AgeB4,(AgeB3+1)&amp;"-"&amp;AgeB4,"&gt;"&amp;AgeB4))))))</f>
        <v/>
      </c>
      <c r="M351" s="46">
        <f>IF($B351="","",IF(AND(AgeBasis="Due Date",$K351&gt;0),"OVERDUE","Within terms"))</f>
        <v/>
      </c>
    </row>
    <row r="352" ht="15" customHeight="1" s="30">
      <c r="A352" s="45" t="n">
        <v>346</v>
      </c>
      <c r="B352" s="36" t="n"/>
      <c r="C352" s="46">
        <f>IF($B352="","",IFERROR(VLOOKUP($B352,PartyTbl,2,FALSE()),""))</f>
        <v/>
      </c>
      <c r="D352" s="36" t="n"/>
      <c r="E352" s="39" t="n"/>
      <c r="F352" s="39" t="n"/>
      <c r="G352" s="47" t="n"/>
      <c r="H352" s="47" t="n"/>
      <c r="I352" s="48">
        <f>IF($B352="","",N($G352)-N($H352))</f>
        <v/>
      </c>
      <c r="J352" s="49">
        <f>IF($B352="","",IF(AgeBasis="Invoice Date",$E352,IF($F352="",$E352,$F352)))</f>
        <v/>
      </c>
      <c r="K352" s="50">
        <f>IF($B352="","",IF($J352="","",AsOn-$J352))</f>
        <v/>
      </c>
      <c r="L352" s="46">
        <f>IF($B352="","",IF($K352&lt;=0,"Not Due",IF($K352&lt;=AgeB1,"0-"&amp;AgeB1,IF($K352&lt;=AgeB2,(AgeB1+1)&amp;"-"&amp;AgeB2,IF($K352&lt;=AgeB3,(AgeB2+1)&amp;"-"&amp;AgeB3,IF($K352&lt;=AgeB4,(AgeB3+1)&amp;"-"&amp;AgeB4,"&gt;"&amp;AgeB4))))))</f>
        <v/>
      </c>
      <c r="M352" s="46">
        <f>IF($B352="","",IF(AND(AgeBasis="Due Date",$K352&gt;0),"OVERDUE","Within terms"))</f>
        <v/>
      </c>
    </row>
    <row r="353" ht="15" customHeight="1" s="30">
      <c r="A353" s="45" t="n">
        <v>347</v>
      </c>
      <c r="B353" s="36" t="n"/>
      <c r="C353" s="46">
        <f>IF($B353="","",IFERROR(VLOOKUP($B353,PartyTbl,2,FALSE()),""))</f>
        <v/>
      </c>
      <c r="D353" s="36" t="n"/>
      <c r="E353" s="39" t="n"/>
      <c r="F353" s="39" t="n"/>
      <c r="G353" s="47" t="n"/>
      <c r="H353" s="47" t="n"/>
      <c r="I353" s="48">
        <f>IF($B353="","",N($G353)-N($H353))</f>
        <v/>
      </c>
      <c r="J353" s="49">
        <f>IF($B353="","",IF(AgeBasis="Invoice Date",$E353,IF($F353="",$E353,$F353)))</f>
        <v/>
      </c>
      <c r="K353" s="50">
        <f>IF($B353="","",IF($J353="","",AsOn-$J353))</f>
        <v/>
      </c>
      <c r="L353" s="46">
        <f>IF($B353="","",IF($K353&lt;=0,"Not Due",IF($K353&lt;=AgeB1,"0-"&amp;AgeB1,IF($K353&lt;=AgeB2,(AgeB1+1)&amp;"-"&amp;AgeB2,IF($K353&lt;=AgeB3,(AgeB2+1)&amp;"-"&amp;AgeB3,IF($K353&lt;=AgeB4,(AgeB3+1)&amp;"-"&amp;AgeB4,"&gt;"&amp;AgeB4))))))</f>
        <v/>
      </c>
      <c r="M353" s="46">
        <f>IF($B353="","",IF(AND(AgeBasis="Due Date",$K353&gt;0),"OVERDUE","Within terms"))</f>
        <v/>
      </c>
    </row>
    <row r="354" ht="15" customHeight="1" s="30">
      <c r="A354" s="45" t="n">
        <v>348</v>
      </c>
      <c r="B354" s="36" t="n"/>
      <c r="C354" s="46">
        <f>IF($B354="","",IFERROR(VLOOKUP($B354,PartyTbl,2,FALSE()),""))</f>
        <v/>
      </c>
      <c r="D354" s="36" t="n"/>
      <c r="E354" s="39" t="n"/>
      <c r="F354" s="39" t="n"/>
      <c r="G354" s="47" t="n"/>
      <c r="H354" s="47" t="n"/>
      <c r="I354" s="48">
        <f>IF($B354="","",N($G354)-N($H354))</f>
        <v/>
      </c>
      <c r="J354" s="49">
        <f>IF($B354="","",IF(AgeBasis="Invoice Date",$E354,IF($F354="",$E354,$F354)))</f>
        <v/>
      </c>
      <c r="K354" s="50">
        <f>IF($B354="","",IF($J354="","",AsOn-$J354))</f>
        <v/>
      </c>
      <c r="L354" s="46">
        <f>IF($B354="","",IF($K354&lt;=0,"Not Due",IF($K354&lt;=AgeB1,"0-"&amp;AgeB1,IF($K354&lt;=AgeB2,(AgeB1+1)&amp;"-"&amp;AgeB2,IF($K354&lt;=AgeB3,(AgeB2+1)&amp;"-"&amp;AgeB3,IF($K354&lt;=AgeB4,(AgeB3+1)&amp;"-"&amp;AgeB4,"&gt;"&amp;AgeB4))))))</f>
        <v/>
      </c>
      <c r="M354" s="46">
        <f>IF($B354="","",IF(AND(AgeBasis="Due Date",$K354&gt;0),"OVERDUE","Within terms"))</f>
        <v/>
      </c>
    </row>
    <row r="355" ht="15" customHeight="1" s="30">
      <c r="A355" s="45" t="n">
        <v>349</v>
      </c>
      <c r="B355" s="36" t="n"/>
      <c r="C355" s="46">
        <f>IF($B355="","",IFERROR(VLOOKUP($B355,PartyTbl,2,FALSE()),""))</f>
        <v/>
      </c>
      <c r="D355" s="36" t="n"/>
      <c r="E355" s="39" t="n"/>
      <c r="F355" s="39" t="n"/>
      <c r="G355" s="47" t="n"/>
      <c r="H355" s="47" t="n"/>
      <c r="I355" s="48">
        <f>IF($B355="","",N($G355)-N($H355))</f>
        <v/>
      </c>
      <c r="J355" s="49">
        <f>IF($B355="","",IF(AgeBasis="Invoice Date",$E355,IF($F355="",$E355,$F355)))</f>
        <v/>
      </c>
      <c r="K355" s="50">
        <f>IF($B355="","",IF($J355="","",AsOn-$J355))</f>
        <v/>
      </c>
      <c r="L355" s="46">
        <f>IF($B355="","",IF($K355&lt;=0,"Not Due",IF($K355&lt;=AgeB1,"0-"&amp;AgeB1,IF($K355&lt;=AgeB2,(AgeB1+1)&amp;"-"&amp;AgeB2,IF($K355&lt;=AgeB3,(AgeB2+1)&amp;"-"&amp;AgeB3,IF($K355&lt;=AgeB4,(AgeB3+1)&amp;"-"&amp;AgeB4,"&gt;"&amp;AgeB4))))))</f>
        <v/>
      </c>
      <c r="M355" s="46">
        <f>IF($B355="","",IF(AND(AgeBasis="Due Date",$K355&gt;0),"OVERDUE","Within terms"))</f>
        <v/>
      </c>
    </row>
    <row r="356" ht="15" customHeight="1" s="30">
      <c r="A356" s="45" t="n">
        <v>350</v>
      </c>
      <c r="B356" s="36" t="n"/>
      <c r="C356" s="46">
        <f>IF($B356="","",IFERROR(VLOOKUP($B356,PartyTbl,2,FALSE()),""))</f>
        <v/>
      </c>
      <c r="D356" s="36" t="n"/>
      <c r="E356" s="39" t="n"/>
      <c r="F356" s="39" t="n"/>
      <c r="G356" s="47" t="n"/>
      <c r="H356" s="47" t="n"/>
      <c r="I356" s="48">
        <f>IF($B356="","",N($G356)-N($H356))</f>
        <v/>
      </c>
      <c r="J356" s="49">
        <f>IF($B356="","",IF(AgeBasis="Invoice Date",$E356,IF($F356="",$E356,$F356)))</f>
        <v/>
      </c>
      <c r="K356" s="50">
        <f>IF($B356="","",IF($J356="","",AsOn-$J356))</f>
        <v/>
      </c>
      <c r="L356" s="46">
        <f>IF($B356="","",IF($K356&lt;=0,"Not Due",IF($K356&lt;=AgeB1,"0-"&amp;AgeB1,IF($K356&lt;=AgeB2,(AgeB1+1)&amp;"-"&amp;AgeB2,IF($K356&lt;=AgeB3,(AgeB2+1)&amp;"-"&amp;AgeB3,IF($K356&lt;=AgeB4,(AgeB3+1)&amp;"-"&amp;AgeB4,"&gt;"&amp;AgeB4))))))</f>
        <v/>
      </c>
      <c r="M356" s="46">
        <f>IF($B356="","",IF(AND(AgeBasis="Due Date",$K356&gt;0),"OVERDUE","Within terms"))</f>
        <v/>
      </c>
    </row>
    <row r="357" ht="15" customHeight="1" s="30">
      <c r="A357" s="45" t="n">
        <v>351</v>
      </c>
      <c r="B357" s="36" t="n"/>
      <c r="C357" s="46">
        <f>IF($B357="","",IFERROR(VLOOKUP($B357,PartyTbl,2,FALSE()),""))</f>
        <v/>
      </c>
      <c r="D357" s="36" t="n"/>
      <c r="E357" s="39" t="n"/>
      <c r="F357" s="39" t="n"/>
      <c r="G357" s="47" t="n"/>
      <c r="H357" s="47" t="n"/>
      <c r="I357" s="48">
        <f>IF($B357="","",N($G357)-N($H357))</f>
        <v/>
      </c>
      <c r="J357" s="49">
        <f>IF($B357="","",IF(AgeBasis="Invoice Date",$E357,IF($F357="",$E357,$F357)))</f>
        <v/>
      </c>
      <c r="K357" s="50">
        <f>IF($B357="","",IF($J357="","",AsOn-$J357))</f>
        <v/>
      </c>
      <c r="L357" s="46">
        <f>IF($B357="","",IF($K357&lt;=0,"Not Due",IF($K357&lt;=AgeB1,"0-"&amp;AgeB1,IF($K357&lt;=AgeB2,(AgeB1+1)&amp;"-"&amp;AgeB2,IF($K357&lt;=AgeB3,(AgeB2+1)&amp;"-"&amp;AgeB3,IF($K357&lt;=AgeB4,(AgeB3+1)&amp;"-"&amp;AgeB4,"&gt;"&amp;AgeB4))))))</f>
        <v/>
      </c>
      <c r="M357" s="46">
        <f>IF($B357="","",IF(AND(AgeBasis="Due Date",$K357&gt;0),"OVERDUE","Within terms"))</f>
        <v/>
      </c>
    </row>
    <row r="358" ht="15" customHeight="1" s="30">
      <c r="A358" s="45" t="n">
        <v>352</v>
      </c>
      <c r="B358" s="36" t="n"/>
      <c r="C358" s="46">
        <f>IF($B358="","",IFERROR(VLOOKUP($B358,PartyTbl,2,FALSE()),""))</f>
        <v/>
      </c>
      <c r="D358" s="36" t="n"/>
      <c r="E358" s="39" t="n"/>
      <c r="F358" s="39" t="n"/>
      <c r="G358" s="47" t="n"/>
      <c r="H358" s="47" t="n"/>
      <c r="I358" s="48">
        <f>IF($B358="","",N($G358)-N($H358))</f>
        <v/>
      </c>
      <c r="J358" s="49">
        <f>IF($B358="","",IF(AgeBasis="Invoice Date",$E358,IF($F358="",$E358,$F358)))</f>
        <v/>
      </c>
      <c r="K358" s="50">
        <f>IF($B358="","",IF($J358="","",AsOn-$J358))</f>
        <v/>
      </c>
      <c r="L358" s="46">
        <f>IF($B358="","",IF($K358&lt;=0,"Not Due",IF($K358&lt;=AgeB1,"0-"&amp;AgeB1,IF($K358&lt;=AgeB2,(AgeB1+1)&amp;"-"&amp;AgeB2,IF($K358&lt;=AgeB3,(AgeB2+1)&amp;"-"&amp;AgeB3,IF($K358&lt;=AgeB4,(AgeB3+1)&amp;"-"&amp;AgeB4,"&gt;"&amp;AgeB4))))))</f>
        <v/>
      </c>
      <c r="M358" s="46">
        <f>IF($B358="","",IF(AND(AgeBasis="Due Date",$K358&gt;0),"OVERDUE","Within terms"))</f>
        <v/>
      </c>
    </row>
    <row r="359" ht="15" customHeight="1" s="30">
      <c r="A359" s="45" t="n">
        <v>353</v>
      </c>
      <c r="B359" s="36" t="n"/>
      <c r="C359" s="46">
        <f>IF($B359="","",IFERROR(VLOOKUP($B359,PartyTbl,2,FALSE()),""))</f>
        <v/>
      </c>
      <c r="D359" s="36" t="n"/>
      <c r="E359" s="39" t="n"/>
      <c r="F359" s="39" t="n"/>
      <c r="G359" s="47" t="n"/>
      <c r="H359" s="47" t="n"/>
      <c r="I359" s="48">
        <f>IF($B359="","",N($G359)-N($H359))</f>
        <v/>
      </c>
      <c r="J359" s="49">
        <f>IF($B359="","",IF(AgeBasis="Invoice Date",$E359,IF($F359="",$E359,$F359)))</f>
        <v/>
      </c>
      <c r="K359" s="50">
        <f>IF($B359="","",IF($J359="","",AsOn-$J359))</f>
        <v/>
      </c>
      <c r="L359" s="46">
        <f>IF($B359="","",IF($K359&lt;=0,"Not Due",IF($K359&lt;=AgeB1,"0-"&amp;AgeB1,IF($K359&lt;=AgeB2,(AgeB1+1)&amp;"-"&amp;AgeB2,IF($K359&lt;=AgeB3,(AgeB2+1)&amp;"-"&amp;AgeB3,IF($K359&lt;=AgeB4,(AgeB3+1)&amp;"-"&amp;AgeB4,"&gt;"&amp;AgeB4))))))</f>
        <v/>
      </c>
      <c r="M359" s="46">
        <f>IF($B359="","",IF(AND(AgeBasis="Due Date",$K359&gt;0),"OVERDUE","Within terms"))</f>
        <v/>
      </c>
    </row>
    <row r="360" ht="15" customHeight="1" s="30">
      <c r="A360" s="45" t="n">
        <v>354</v>
      </c>
      <c r="B360" s="36" t="n"/>
      <c r="C360" s="46">
        <f>IF($B360="","",IFERROR(VLOOKUP($B360,PartyTbl,2,FALSE()),""))</f>
        <v/>
      </c>
      <c r="D360" s="36" t="n"/>
      <c r="E360" s="39" t="n"/>
      <c r="F360" s="39" t="n"/>
      <c r="G360" s="47" t="n"/>
      <c r="H360" s="47" t="n"/>
      <c r="I360" s="48">
        <f>IF($B360="","",N($G360)-N($H360))</f>
        <v/>
      </c>
      <c r="J360" s="49">
        <f>IF($B360="","",IF(AgeBasis="Invoice Date",$E360,IF($F360="",$E360,$F360)))</f>
        <v/>
      </c>
      <c r="K360" s="50">
        <f>IF($B360="","",IF($J360="","",AsOn-$J360))</f>
        <v/>
      </c>
      <c r="L360" s="46">
        <f>IF($B360="","",IF($K360&lt;=0,"Not Due",IF($K360&lt;=AgeB1,"0-"&amp;AgeB1,IF($K360&lt;=AgeB2,(AgeB1+1)&amp;"-"&amp;AgeB2,IF($K360&lt;=AgeB3,(AgeB2+1)&amp;"-"&amp;AgeB3,IF($K360&lt;=AgeB4,(AgeB3+1)&amp;"-"&amp;AgeB4,"&gt;"&amp;AgeB4))))))</f>
        <v/>
      </c>
      <c r="M360" s="46">
        <f>IF($B360="","",IF(AND(AgeBasis="Due Date",$K360&gt;0),"OVERDUE","Within terms"))</f>
        <v/>
      </c>
    </row>
    <row r="361" ht="15" customHeight="1" s="30">
      <c r="A361" s="45" t="n">
        <v>355</v>
      </c>
      <c r="B361" s="36" t="n"/>
      <c r="C361" s="46">
        <f>IF($B361="","",IFERROR(VLOOKUP($B361,PartyTbl,2,FALSE()),""))</f>
        <v/>
      </c>
      <c r="D361" s="36" t="n"/>
      <c r="E361" s="39" t="n"/>
      <c r="F361" s="39" t="n"/>
      <c r="G361" s="47" t="n"/>
      <c r="H361" s="47" t="n"/>
      <c r="I361" s="48">
        <f>IF($B361="","",N($G361)-N($H361))</f>
        <v/>
      </c>
      <c r="J361" s="49">
        <f>IF($B361="","",IF(AgeBasis="Invoice Date",$E361,IF($F361="",$E361,$F361)))</f>
        <v/>
      </c>
      <c r="K361" s="50">
        <f>IF($B361="","",IF($J361="","",AsOn-$J361))</f>
        <v/>
      </c>
      <c r="L361" s="46">
        <f>IF($B361="","",IF($K361&lt;=0,"Not Due",IF($K361&lt;=AgeB1,"0-"&amp;AgeB1,IF($K361&lt;=AgeB2,(AgeB1+1)&amp;"-"&amp;AgeB2,IF($K361&lt;=AgeB3,(AgeB2+1)&amp;"-"&amp;AgeB3,IF($K361&lt;=AgeB4,(AgeB3+1)&amp;"-"&amp;AgeB4,"&gt;"&amp;AgeB4))))))</f>
        <v/>
      </c>
      <c r="M361" s="46">
        <f>IF($B361="","",IF(AND(AgeBasis="Due Date",$K361&gt;0),"OVERDUE","Within terms"))</f>
        <v/>
      </c>
    </row>
    <row r="362" ht="15" customHeight="1" s="30">
      <c r="A362" s="45" t="n">
        <v>356</v>
      </c>
      <c r="B362" s="36" t="n"/>
      <c r="C362" s="46">
        <f>IF($B362="","",IFERROR(VLOOKUP($B362,PartyTbl,2,FALSE()),""))</f>
        <v/>
      </c>
      <c r="D362" s="36" t="n"/>
      <c r="E362" s="39" t="n"/>
      <c r="F362" s="39" t="n"/>
      <c r="G362" s="47" t="n"/>
      <c r="H362" s="47" t="n"/>
      <c r="I362" s="48">
        <f>IF($B362="","",N($G362)-N($H362))</f>
        <v/>
      </c>
      <c r="J362" s="49">
        <f>IF($B362="","",IF(AgeBasis="Invoice Date",$E362,IF($F362="",$E362,$F362)))</f>
        <v/>
      </c>
      <c r="K362" s="50">
        <f>IF($B362="","",IF($J362="","",AsOn-$J362))</f>
        <v/>
      </c>
      <c r="L362" s="46">
        <f>IF($B362="","",IF($K362&lt;=0,"Not Due",IF($K362&lt;=AgeB1,"0-"&amp;AgeB1,IF($K362&lt;=AgeB2,(AgeB1+1)&amp;"-"&amp;AgeB2,IF($K362&lt;=AgeB3,(AgeB2+1)&amp;"-"&amp;AgeB3,IF($K362&lt;=AgeB4,(AgeB3+1)&amp;"-"&amp;AgeB4,"&gt;"&amp;AgeB4))))))</f>
        <v/>
      </c>
      <c r="M362" s="46">
        <f>IF($B362="","",IF(AND(AgeBasis="Due Date",$K362&gt;0),"OVERDUE","Within terms"))</f>
        <v/>
      </c>
    </row>
    <row r="363" ht="15" customHeight="1" s="30">
      <c r="A363" s="45" t="n">
        <v>357</v>
      </c>
      <c r="B363" s="36" t="n"/>
      <c r="C363" s="46">
        <f>IF($B363="","",IFERROR(VLOOKUP($B363,PartyTbl,2,FALSE()),""))</f>
        <v/>
      </c>
      <c r="D363" s="36" t="n"/>
      <c r="E363" s="39" t="n"/>
      <c r="F363" s="39" t="n"/>
      <c r="G363" s="47" t="n"/>
      <c r="H363" s="47" t="n"/>
      <c r="I363" s="48">
        <f>IF($B363="","",N($G363)-N($H363))</f>
        <v/>
      </c>
      <c r="J363" s="49">
        <f>IF($B363="","",IF(AgeBasis="Invoice Date",$E363,IF($F363="",$E363,$F363)))</f>
        <v/>
      </c>
      <c r="K363" s="50">
        <f>IF($B363="","",IF($J363="","",AsOn-$J363))</f>
        <v/>
      </c>
      <c r="L363" s="46">
        <f>IF($B363="","",IF($K363&lt;=0,"Not Due",IF($K363&lt;=AgeB1,"0-"&amp;AgeB1,IF($K363&lt;=AgeB2,(AgeB1+1)&amp;"-"&amp;AgeB2,IF($K363&lt;=AgeB3,(AgeB2+1)&amp;"-"&amp;AgeB3,IF($K363&lt;=AgeB4,(AgeB3+1)&amp;"-"&amp;AgeB4,"&gt;"&amp;AgeB4))))))</f>
        <v/>
      </c>
      <c r="M363" s="46">
        <f>IF($B363="","",IF(AND(AgeBasis="Due Date",$K363&gt;0),"OVERDUE","Within terms"))</f>
        <v/>
      </c>
    </row>
    <row r="364" ht="15" customHeight="1" s="30">
      <c r="A364" s="45" t="n">
        <v>358</v>
      </c>
      <c r="B364" s="36" t="n"/>
      <c r="C364" s="46">
        <f>IF($B364="","",IFERROR(VLOOKUP($B364,PartyTbl,2,FALSE()),""))</f>
        <v/>
      </c>
      <c r="D364" s="36" t="n"/>
      <c r="E364" s="39" t="n"/>
      <c r="F364" s="39" t="n"/>
      <c r="G364" s="47" t="n"/>
      <c r="H364" s="47" t="n"/>
      <c r="I364" s="48">
        <f>IF($B364="","",N($G364)-N($H364))</f>
        <v/>
      </c>
      <c r="J364" s="49">
        <f>IF($B364="","",IF(AgeBasis="Invoice Date",$E364,IF($F364="",$E364,$F364)))</f>
        <v/>
      </c>
      <c r="K364" s="50">
        <f>IF($B364="","",IF($J364="","",AsOn-$J364))</f>
        <v/>
      </c>
      <c r="L364" s="46">
        <f>IF($B364="","",IF($K364&lt;=0,"Not Due",IF($K364&lt;=AgeB1,"0-"&amp;AgeB1,IF($K364&lt;=AgeB2,(AgeB1+1)&amp;"-"&amp;AgeB2,IF($K364&lt;=AgeB3,(AgeB2+1)&amp;"-"&amp;AgeB3,IF($K364&lt;=AgeB4,(AgeB3+1)&amp;"-"&amp;AgeB4,"&gt;"&amp;AgeB4))))))</f>
        <v/>
      </c>
      <c r="M364" s="46">
        <f>IF($B364="","",IF(AND(AgeBasis="Due Date",$K364&gt;0),"OVERDUE","Within terms"))</f>
        <v/>
      </c>
    </row>
    <row r="365" ht="15" customHeight="1" s="30">
      <c r="A365" s="45" t="n">
        <v>359</v>
      </c>
      <c r="B365" s="36" t="n"/>
      <c r="C365" s="46">
        <f>IF($B365="","",IFERROR(VLOOKUP($B365,PartyTbl,2,FALSE()),""))</f>
        <v/>
      </c>
      <c r="D365" s="36" t="n"/>
      <c r="E365" s="39" t="n"/>
      <c r="F365" s="39" t="n"/>
      <c r="G365" s="47" t="n"/>
      <c r="H365" s="47" t="n"/>
      <c r="I365" s="48">
        <f>IF($B365="","",N($G365)-N($H365))</f>
        <v/>
      </c>
      <c r="J365" s="49">
        <f>IF($B365="","",IF(AgeBasis="Invoice Date",$E365,IF($F365="",$E365,$F365)))</f>
        <v/>
      </c>
      <c r="K365" s="50">
        <f>IF($B365="","",IF($J365="","",AsOn-$J365))</f>
        <v/>
      </c>
      <c r="L365" s="46">
        <f>IF($B365="","",IF($K365&lt;=0,"Not Due",IF($K365&lt;=AgeB1,"0-"&amp;AgeB1,IF($K365&lt;=AgeB2,(AgeB1+1)&amp;"-"&amp;AgeB2,IF($K365&lt;=AgeB3,(AgeB2+1)&amp;"-"&amp;AgeB3,IF($K365&lt;=AgeB4,(AgeB3+1)&amp;"-"&amp;AgeB4,"&gt;"&amp;AgeB4))))))</f>
        <v/>
      </c>
      <c r="M365" s="46">
        <f>IF($B365="","",IF(AND(AgeBasis="Due Date",$K365&gt;0),"OVERDUE","Within terms"))</f>
        <v/>
      </c>
    </row>
    <row r="366" ht="15" customHeight="1" s="30">
      <c r="A366" s="45" t="n">
        <v>360</v>
      </c>
      <c r="B366" s="36" t="n"/>
      <c r="C366" s="46">
        <f>IF($B366="","",IFERROR(VLOOKUP($B366,PartyTbl,2,FALSE()),""))</f>
        <v/>
      </c>
      <c r="D366" s="36" t="n"/>
      <c r="E366" s="39" t="n"/>
      <c r="F366" s="39" t="n"/>
      <c r="G366" s="47" t="n"/>
      <c r="H366" s="47" t="n"/>
      <c r="I366" s="48">
        <f>IF($B366="","",N($G366)-N($H366))</f>
        <v/>
      </c>
      <c r="J366" s="49">
        <f>IF($B366="","",IF(AgeBasis="Invoice Date",$E366,IF($F366="",$E366,$F366)))</f>
        <v/>
      </c>
      <c r="K366" s="50">
        <f>IF($B366="","",IF($J366="","",AsOn-$J366))</f>
        <v/>
      </c>
      <c r="L366" s="46">
        <f>IF($B366="","",IF($K366&lt;=0,"Not Due",IF($K366&lt;=AgeB1,"0-"&amp;AgeB1,IF($K366&lt;=AgeB2,(AgeB1+1)&amp;"-"&amp;AgeB2,IF($K366&lt;=AgeB3,(AgeB2+1)&amp;"-"&amp;AgeB3,IF($K366&lt;=AgeB4,(AgeB3+1)&amp;"-"&amp;AgeB4,"&gt;"&amp;AgeB4))))))</f>
        <v/>
      </c>
      <c r="M366" s="46">
        <f>IF($B366="","",IF(AND(AgeBasis="Due Date",$K366&gt;0),"OVERDUE","Within terms"))</f>
        <v/>
      </c>
    </row>
    <row r="367" ht="15" customHeight="1" s="30">
      <c r="A367" s="45" t="n">
        <v>361</v>
      </c>
      <c r="B367" s="36" t="n"/>
      <c r="C367" s="46">
        <f>IF($B367="","",IFERROR(VLOOKUP($B367,PartyTbl,2,FALSE()),""))</f>
        <v/>
      </c>
      <c r="D367" s="36" t="n"/>
      <c r="E367" s="39" t="n"/>
      <c r="F367" s="39" t="n"/>
      <c r="G367" s="47" t="n"/>
      <c r="H367" s="47" t="n"/>
      <c r="I367" s="48">
        <f>IF($B367="","",N($G367)-N($H367))</f>
        <v/>
      </c>
      <c r="J367" s="49">
        <f>IF($B367="","",IF(AgeBasis="Invoice Date",$E367,IF($F367="",$E367,$F367)))</f>
        <v/>
      </c>
      <c r="K367" s="50">
        <f>IF($B367="","",IF($J367="","",AsOn-$J367))</f>
        <v/>
      </c>
      <c r="L367" s="46">
        <f>IF($B367="","",IF($K367&lt;=0,"Not Due",IF($K367&lt;=AgeB1,"0-"&amp;AgeB1,IF($K367&lt;=AgeB2,(AgeB1+1)&amp;"-"&amp;AgeB2,IF($K367&lt;=AgeB3,(AgeB2+1)&amp;"-"&amp;AgeB3,IF($K367&lt;=AgeB4,(AgeB3+1)&amp;"-"&amp;AgeB4,"&gt;"&amp;AgeB4))))))</f>
        <v/>
      </c>
      <c r="M367" s="46">
        <f>IF($B367="","",IF(AND(AgeBasis="Due Date",$K367&gt;0),"OVERDUE","Within terms"))</f>
        <v/>
      </c>
    </row>
    <row r="368" ht="15" customHeight="1" s="30">
      <c r="A368" s="45" t="n">
        <v>362</v>
      </c>
      <c r="B368" s="36" t="n"/>
      <c r="C368" s="46">
        <f>IF($B368="","",IFERROR(VLOOKUP($B368,PartyTbl,2,FALSE()),""))</f>
        <v/>
      </c>
      <c r="D368" s="36" t="n"/>
      <c r="E368" s="39" t="n"/>
      <c r="F368" s="39" t="n"/>
      <c r="G368" s="47" t="n"/>
      <c r="H368" s="47" t="n"/>
      <c r="I368" s="48">
        <f>IF($B368="","",N($G368)-N($H368))</f>
        <v/>
      </c>
      <c r="J368" s="49">
        <f>IF($B368="","",IF(AgeBasis="Invoice Date",$E368,IF($F368="",$E368,$F368)))</f>
        <v/>
      </c>
      <c r="K368" s="50">
        <f>IF($B368="","",IF($J368="","",AsOn-$J368))</f>
        <v/>
      </c>
      <c r="L368" s="46">
        <f>IF($B368="","",IF($K368&lt;=0,"Not Due",IF($K368&lt;=AgeB1,"0-"&amp;AgeB1,IF($K368&lt;=AgeB2,(AgeB1+1)&amp;"-"&amp;AgeB2,IF($K368&lt;=AgeB3,(AgeB2+1)&amp;"-"&amp;AgeB3,IF($K368&lt;=AgeB4,(AgeB3+1)&amp;"-"&amp;AgeB4,"&gt;"&amp;AgeB4))))))</f>
        <v/>
      </c>
      <c r="M368" s="46">
        <f>IF($B368="","",IF(AND(AgeBasis="Due Date",$K368&gt;0),"OVERDUE","Within terms"))</f>
        <v/>
      </c>
    </row>
    <row r="369" ht="15" customHeight="1" s="30">
      <c r="A369" s="45" t="n">
        <v>363</v>
      </c>
      <c r="B369" s="36" t="n"/>
      <c r="C369" s="46">
        <f>IF($B369="","",IFERROR(VLOOKUP($B369,PartyTbl,2,FALSE()),""))</f>
        <v/>
      </c>
      <c r="D369" s="36" t="n"/>
      <c r="E369" s="39" t="n"/>
      <c r="F369" s="39" t="n"/>
      <c r="G369" s="47" t="n"/>
      <c r="H369" s="47" t="n"/>
      <c r="I369" s="48">
        <f>IF($B369="","",N($G369)-N($H369))</f>
        <v/>
      </c>
      <c r="J369" s="49">
        <f>IF($B369="","",IF(AgeBasis="Invoice Date",$E369,IF($F369="",$E369,$F369)))</f>
        <v/>
      </c>
      <c r="K369" s="50">
        <f>IF($B369="","",IF($J369="","",AsOn-$J369))</f>
        <v/>
      </c>
      <c r="L369" s="46">
        <f>IF($B369="","",IF($K369&lt;=0,"Not Due",IF($K369&lt;=AgeB1,"0-"&amp;AgeB1,IF($K369&lt;=AgeB2,(AgeB1+1)&amp;"-"&amp;AgeB2,IF($K369&lt;=AgeB3,(AgeB2+1)&amp;"-"&amp;AgeB3,IF($K369&lt;=AgeB4,(AgeB3+1)&amp;"-"&amp;AgeB4,"&gt;"&amp;AgeB4))))))</f>
        <v/>
      </c>
      <c r="M369" s="46">
        <f>IF($B369="","",IF(AND(AgeBasis="Due Date",$K369&gt;0),"OVERDUE","Within terms"))</f>
        <v/>
      </c>
    </row>
    <row r="370" ht="15" customHeight="1" s="30">
      <c r="A370" s="45" t="n">
        <v>364</v>
      </c>
      <c r="B370" s="36" t="n"/>
      <c r="C370" s="46">
        <f>IF($B370="","",IFERROR(VLOOKUP($B370,PartyTbl,2,FALSE()),""))</f>
        <v/>
      </c>
      <c r="D370" s="36" t="n"/>
      <c r="E370" s="39" t="n"/>
      <c r="F370" s="39" t="n"/>
      <c r="G370" s="47" t="n"/>
      <c r="H370" s="47" t="n"/>
      <c r="I370" s="48">
        <f>IF($B370="","",N($G370)-N($H370))</f>
        <v/>
      </c>
      <c r="J370" s="49">
        <f>IF($B370="","",IF(AgeBasis="Invoice Date",$E370,IF($F370="",$E370,$F370)))</f>
        <v/>
      </c>
      <c r="K370" s="50">
        <f>IF($B370="","",IF($J370="","",AsOn-$J370))</f>
        <v/>
      </c>
      <c r="L370" s="46">
        <f>IF($B370="","",IF($K370&lt;=0,"Not Due",IF($K370&lt;=AgeB1,"0-"&amp;AgeB1,IF($K370&lt;=AgeB2,(AgeB1+1)&amp;"-"&amp;AgeB2,IF($K370&lt;=AgeB3,(AgeB2+1)&amp;"-"&amp;AgeB3,IF($K370&lt;=AgeB4,(AgeB3+1)&amp;"-"&amp;AgeB4,"&gt;"&amp;AgeB4))))))</f>
        <v/>
      </c>
      <c r="M370" s="46">
        <f>IF($B370="","",IF(AND(AgeBasis="Due Date",$K370&gt;0),"OVERDUE","Within terms"))</f>
        <v/>
      </c>
    </row>
    <row r="371" ht="15" customHeight="1" s="30">
      <c r="A371" s="45" t="n">
        <v>365</v>
      </c>
      <c r="B371" s="36" t="n"/>
      <c r="C371" s="46">
        <f>IF($B371="","",IFERROR(VLOOKUP($B371,PartyTbl,2,FALSE()),""))</f>
        <v/>
      </c>
      <c r="D371" s="36" t="n"/>
      <c r="E371" s="39" t="n"/>
      <c r="F371" s="39" t="n"/>
      <c r="G371" s="47" t="n"/>
      <c r="H371" s="47" t="n"/>
      <c r="I371" s="48">
        <f>IF($B371="","",N($G371)-N($H371))</f>
        <v/>
      </c>
      <c r="J371" s="49">
        <f>IF($B371="","",IF(AgeBasis="Invoice Date",$E371,IF($F371="",$E371,$F371)))</f>
        <v/>
      </c>
      <c r="K371" s="50">
        <f>IF($B371="","",IF($J371="","",AsOn-$J371))</f>
        <v/>
      </c>
      <c r="L371" s="46">
        <f>IF($B371="","",IF($K371&lt;=0,"Not Due",IF($K371&lt;=AgeB1,"0-"&amp;AgeB1,IF($K371&lt;=AgeB2,(AgeB1+1)&amp;"-"&amp;AgeB2,IF($K371&lt;=AgeB3,(AgeB2+1)&amp;"-"&amp;AgeB3,IF($K371&lt;=AgeB4,(AgeB3+1)&amp;"-"&amp;AgeB4,"&gt;"&amp;AgeB4))))))</f>
        <v/>
      </c>
      <c r="M371" s="46">
        <f>IF($B371="","",IF(AND(AgeBasis="Due Date",$K371&gt;0),"OVERDUE","Within terms"))</f>
        <v/>
      </c>
    </row>
    <row r="372" ht="15" customHeight="1" s="30">
      <c r="A372" s="45" t="n">
        <v>366</v>
      </c>
      <c r="B372" s="36" t="n"/>
      <c r="C372" s="46">
        <f>IF($B372="","",IFERROR(VLOOKUP($B372,PartyTbl,2,FALSE()),""))</f>
        <v/>
      </c>
      <c r="D372" s="36" t="n"/>
      <c r="E372" s="39" t="n"/>
      <c r="F372" s="39" t="n"/>
      <c r="G372" s="47" t="n"/>
      <c r="H372" s="47" t="n"/>
      <c r="I372" s="48">
        <f>IF($B372="","",N($G372)-N($H372))</f>
        <v/>
      </c>
      <c r="J372" s="49">
        <f>IF($B372="","",IF(AgeBasis="Invoice Date",$E372,IF($F372="",$E372,$F372)))</f>
        <v/>
      </c>
      <c r="K372" s="50">
        <f>IF($B372="","",IF($J372="","",AsOn-$J372))</f>
        <v/>
      </c>
      <c r="L372" s="46">
        <f>IF($B372="","",IF($K372&lt;=0,"Not Due",IF($K372&lt;=AgeB1,"0-"&amp;AgeB1,IF($K372&lt;=AgeB2,(AgeB1+1)&amp;"-"&amp;AgeB2,IF($K372&lt;=AgeB3,(AgeB2+1)&amp;"-"&amp;AgeB3,IF($K372&lt;=AgeB4,(AgeB3+1)&amp;"-"&amp;AgeB4,"&gt;"&amp;AgeB4))))))</f>
        <v/>
      </c>
      <c r="M372" s="46">
        <f>IF($B372="","",IF(AND(AgeBasis="Due Date",$K372&gt;0),"OVERDUE","Within terms"))</f>
        <v/>
      </c>
    </row>
    <row r="373" ht="15" customHeight="1" s="30">
      <c r="A373" s="45" t="n">
        <v>367</v>
      </c>
      <c r="B373" s="36" t="n"/>
      <c r="C373" s="46">
        <f>IF($B373="","",IFERROR(VLOOKUP($B373,PartyTbl,2,FALSE()),""))</f>
        <v/>
      </c>
      <c r="D373" s="36" t="n"/>
      <c r="E373" s="39" t="n"/>
      <c r="F373" s="39" t="n"/>
      <c r="G373" s="47" t="n"/>
      <c r="H373" s="47" t="n"/>
      <c r="I373" s="48">
        <f>IF($B373="","",N($G373)-N($H373))</f>
        <v/>
      </c>
      <c r="J373" s="49">
        <f>IF($B373="","",IF(AgeBasis="Invoice Date",$E373,IF($F373="",$E373,$F373)))</f>
        <v/>
      </c>
      <c r="K373" s="50">
        <f>IF($B373="","",IF($J373="","",AsOn-$J373))</f>
        <v/>
      </c>
      <c r="L373" s="46">
        <f>IF($B373="","",IF($K373&lt;=0,"Not Due",IF($K373&lt;=AgeB1,"0-"&amp;AgeB1,IF($K373&lt;=AgeB2,(AgeB1+1)&amp;"-"&amp;AgeB2,IF($K373&lt;=AgeB3,(AgeB2+1)&amp;"-"&amp;AgeB3,IF($K373&lt;=AgeB4,(AgeB3+1)&amp;"-"&amp;AgeB4,"&gt;"&amp;AgeB4))))))</f>
        <v/>
      </c>
      <c r="M373" s="46">
        <f>IF($B373="","",IF(AND(AgeBasis="Due Date",$K373&gt;0),"OVERDUE","Within terms"))</f>
        <v/>
      </c>
    </row>
    <row r="374" ht="15" customHeight="1" s="30">
      <c r="A374" s="45" t="n">
        <v>368</v>
      </c>
      <c r="B374" s="36" t="n"/>
      <c r="C374" s="46">
        <f>IF($B374="","",IFERROR(VLOOKUP($B374,PartyTbl,2,FALSE()),""))</f>
        <v/>
      </c>
      <c r="D374" s="36" t="n"/>
      <c r="E374" s="39" t="n"/>
      <c r="F374" s="39" t="n"/>
      <c r="G374" s="47" t="n"/>
      <c r="H374" s="47" t="n"/>
      <c r="I374" s="48">
        <f>IF($B374="","",N($G374)-N($H374))</f>
        <v/>
      </c>
      <c r="J374" s="49">
        <f>IF($B374="","",IF(AgeBasis="Invoice Date",$E374,IF($F374="",$E374,$F374)))</f>
        <v/>
      </c>
      <c r="K374" s="50">
        <f>IF($B374="","",IF($J374="","",AsOn-$J374))</f>
        <v/>
      </c>
      <c r="L374" s="46">
        <f>IF($B374="","",IF($K374&lt;=0,"Not Due",IF($K374&lt;=AgeB1,"0-"&amp;AgeB1,IF($K374&lt;=AgeB2,(AgeB1+1)&amp;"-"&amp;AgeB2,IF($K374&lt;=AgeB3,(AgeB2+1)&amp;"-"&amp;AgeB3,IF($K374&lt;=AgeB4,(AgeB3+1)&amp;"-"&amp;AgeB4,"&gt;"&amp;AgeB4))))))</f>
        <v/>
      </c>
      <c r="M374" s="46">
        <f>IF($B374="","",IF(AND(AgeBasis="Due Date",$K374&gt;0),"OVERDUE","Within terms"))</f>
        <v/>
      </c>
    </row>
    <row r="375" ht="15" customHeight="1" s="30">
      <c r="A375" s="45" t="n">
        <v>369</v>
      </c>
      <c r="B375" s="36" t="n"/>
      <c r="C375" s="46">
        <f>IF($B375="","",IFERROR(VLOOKUP($B375,PartyTbl,2,FALSE()),""))</f>
        <v/>
      </c>
      <c r="D375" s="36" t="n"/>
      <c r="E375" s="39" t="n"/>
      <c r="F375" s="39" t="n"/>
      <c r="G375" s="47" t="n"/>
      <c r="H375" s="47" t="n"/>
      <c r="I375" s="48">
        <f>IF($B375="","",N($G375)-N($H375))</f>
        <v/>
      </c>
      <c r="J375" s="49">
        <f>IF($B375="","",IF(AgeBasis="Invoice Date",$E375,IF($F375="",$E375,$F375)))</f>
        <v/>
      </c>
      <c r="K375" s="50">
        <f>IF($B375="","",IF($J375="","",AsOn-$J375))</f>
        <v/>
      </c>
      <c r="L375" s="46">
        <f>IF($B375="","",IF($K375&lt;=0,"Not Due",IF($K375&lt;=AgeB1,"0-"&amp;AgeB1,IF($K375&lt;=AgeB2,(AgeB1+1)&amp;"-"&amp;AgeB2,IF($K375&lt;=AgeB3,(AgeB2+1)&amp;"-"&amp;AgeB3,IF($K375&lt;=AgeB4,(AgeB3+1)&amp;"-"&amp;AgeB4,"&gt;"&amp;AgeB4))))))</f>
        <v/>
      </c>
      <c r="M375" s="46">
        <f>IF($B375="","",IF(AND(AgeBasis="Due Date",$K375&gt;0),"OVERDUE","Within terms"))</f>
        <v/>
      </c>
    </row>
    <row r="376" ht="15" customHeight="1" s="30">
      <c r="A376" s="45" t="n">
        <v>370</v>
      </c>
      <c r="B376" s="36" t="n"/>
      <c r="C376" s="46">
        <f>IF($B376="","",IFERROR(VLOOKUP($B376,PartyTbl,2,FALSE()),""))</f>
        <v/>
      </c>
      <c r="D376" s="36" t="n"/>
      <c r="E376" s="39" t="n"/>
      <c r="F376" s="39" t="n"/>
      <c r="G376" s="47" t="n"/>
      <c r="H376" s="47" t="n"/>
      <c r="I376" s="48">
        <f>IF($B376="","",N($G376)-N($H376))</f>
        <v/>
      </c>
      <c r="J376" s="49">
        <f>IF($B376="","",IF(AgeBasis="Invoice Date",$E376,IF($F376="",$E376,$F376)))</f>
        <v/>
      </c>
      <c r="K376" s="50">
        <f>IF($B376="","",IF($J376="","",AsOn-$J376))</f>
        <v/>
      </c>
      <c r="L376" s="46">
        <f>IF($B376="","",IF($K376&lt;=0,"Not Due",IF($K376&lt;=AgeB1,"0-"&amp;AgeB1,IF($K376&lt;=AgeB2,(AgeB1+1)&amp;"-"&amp;AgeB2,IF($K376&lt;=AgeB3,(AgeB2+1)&amp;"-"&amp;AgeB3,IF($K376&lt;=AgeB4,(AgeB3+1)&amp;"-"&amp;AgeB4,"&gt;"&amp;AgeB4))))))</f>
        <v/>
      </c>
      <c r="M376" s="46">
        <f>IF($B376="","",IF(AND(AgeBasis="Due Date",$K376&gt;0),"OVERDUE","Within terms"))</f>
        <v/>
      </c>
    </row>
    <row r="377" ht="15" customHeight="1" s="30">
      <c r="A377" s="45" t="n">
        <v>371</v>
      </c>
      <c r="B377" s="36" t="n"/>
      <c r="C377" s="46">
        <f>IF($B377="","",IFERROR(VLOOKUP($B377,PartyTbl,2,FALSE()),""))</f>
        <v/>
      </c>
      <c r="D377" s="36" t="n"/>
      <c r="E377" s="39" t="n"/>
      <c r="F377" s="39" t="n"/>
      <c r="G377" s="47" t="n"/>
      <c r="H377" s="47" t="n"/>
      <c r="I377" s="48">
        <f>IF($B377="","",N($G377)-N($H377))</f>
        <v/>
      </c>
      <c r="J377" s="49">
        <f>IF($B377="","",IF(AgeBasis="Invoice Date",$E377,IF($F377="",$E377,$F377)))</f>
        <v/>
      </c>
      <c r="K377" s="50">
        <f>IF($B377="","",IF($J377="","",AsOn-$J377))</f>
        <v/>
      </c>
      <c r="L377" s="46">
        <f>IF($B377="","",IF($K377&lt;=0,"Not Due",IF($K377&lt;=AgeB1,"0-"&amp;AgeB1,IF($K377&lt;=AgeB2,(AgeB1+1)&amp;"-"&amp;AgeB2,IF($K377&lt;=AgeB3,(AgeB2+1)&amp;"-"&amp;AgeB3,IF($K377&lt;=AgeB4,(AgeB3+1)&amp;"-"&amp;AgeB4,"&gt;"&amp;AgeB4))))))</f>
        <v/>
      </c>
      <c r="M377" s="46">
        <f>IF($B377="","",IF(AND(AgeBasis="Due Date",$K377&gt;0),"OVERDUE","Within terms"))</f>
        <v/>
      </c>
    </row>
    <row r="378" ht="15" customHeight="1" s="30">
      <c r="A378" s="45" t="n">
        <v>372</v>
      </c>
      <c r="B378" s="36" t="n"/>
      <c r="C378" s="46">
        <f>IF($B378="","",IFERROR(VLOOKUP($B378,PartyTbl,2,FALSE()),""))</f>
        <v/>
      </c>
      <c r="D378" s="36" t="n"/>
      <c r="E378" s="39" t="n"/>
      <c r="F378" s="39" t="n"/>
      <c r="G378" s="47" t="n"/>
      <c r="H378" s="47" t="n"/>
      <c r="I378" s="48">
        <f>IF($B378="","",N($G378)-N($H378))</f>
        <v/>
      </c>
      <c r="J378" s="49">
        <f>IF($B378="","",IF(AgeBasis="Invoice Date",$E378,IF($F378="",$E378,$F378)))</f>
        <v/>
      </c>
      <c r="K378" s="50">
        <f>IF($B378="","",IF($J378="","",AsOn-$J378))</f>
        <v/>
      </c>
      <c r="L378" s="46">
        <f>IF($B378="","",IF($K378&lt;=0,"Not Due",IF($K378&lt;=AgeB1,"0-"&amp;AgeB1,IF($K378&lt;=AgeB2,(AgeB1+1)&amp;"-"&amp;AgeB2,IF($K378&lt;=AgeB3,(AgeB2+1)&amp;"-"&amp;AgeB3,IF($K378&lt;=AgeB4,(AgeB3+1)&amp;"-"&amp;AgeB4,"&gt;"&amp;AgeB4))))))</f>
        <v/>
      </c>
      <c r="M378" s="46">
        <f>IF($B378="","",IF(AND(AgeBasis="Due Date",$K378&gt;0),"OVERDUE","Within terms"))</f>
        <v/>
      </c>
    </row>
    <row r="379" ht="15" customHeight="1" s="30">
      <c r="A379" s="45" t="n">
        <v>373</v>
      </c>
      <c r="B379" s="36" t="n"/>
      <c r="C379" s="46">
        <f>IF($B379="","",IFERROR(VLOOKUP($B379,PartyTbl,2,FALSE()),""))</f>
        <v/>
      </c>
      <c r="D379" s="36" t="n"/>
      <c r="E379" s="39" t="n"/>
      <c r="F379" s="39" t="n"/>
      <c r="G379" s="47" t="n"/>
      <c r="H379" s="47" t="n"/>
      <c r="I379" s="48">
        <f>IF($B379="","",N($G379)-N($H379))</f>
        <v/>
      </c>
      <c r="J379" s="49">
        <f>IF($B379="","",IF(AgeBasis="Invoice Date",$E379,IF($F379="",$E379,$F379)))</f>
        <v/>
      </c>
      <c r="K379" s="50">
        <f>IF($B379="","",IF($J379="","",AsOn-$J379))</f>
        <v/>
      </c>
      <c r="L379" s="46">
        <f>IF($B379="","",IF($K379&lt;=0,"Not Due",IF($K379&lt;=AgeB1,"0-"&amp;AgeB1,IF($K379&lt;=AgeB2,(AgeB1+1)&amp;"-"&amp;AgeB2,IF($K379&lt;=AgeB3,(AgeB2+1)&amp;"-"&amp;AgeB3,IF($K379&lt;=AgeB4,(AgeB3+1)&amp;"-"&amp;AgeB4,"&gt;"&amp;AgeB4))))))</f>
        <v/>
      </c>
      <c r="M379" s="46">
        <f>IF($B379="","",IF(AND(AgeBasis="Due Date",$K379&gt;0),"OVERDUE","Within terms"))</f>
        <v/>
      </c>
    </row>
    <row r="380" ht="15" customHeight="1" s="30">
      <c r="A380" s="45" t="n">
        <v>374</v>
      </c>
      <c r="B380" s="36" t="n"/>
      <c r="C380" s="46">
        <f>IF($B380="","",IFERROR(VLOOKUP($B380,PartyTbl,2,FALSE()),""))</f>
        <v/>
      </c>
      <c r="D380" s="36" t="n"/>
      <c r="E380" s="39" t="n"/>
      <c r="F380" s="39" t="n"/>
      <c r="G380" s="47" t="n"/>
      <c r="H380" s="47" t="n"/>
      <c r="I380" s="48">
        <f>IF($B380="","",N($G380)-N($H380))</f>
        <v/>
      </c>
      <c r="J380" s="49">
        <f>IF($B380="","",IF(AgeBasis="Invoice Date",$E380,IF($F380="",$E380,$F380)))</f>
        <v/>
      </c>
      <c r="K380" s="50">
        <f>IF($B380="","",IF($J380="","",AsOn-$J380))</f>
        <v/>
      </c>
      <c r="L380" s="46">
        <f>IF($B380="","",IF($K380&lt;=0,"Not Due",IF($K380&lt;=AgeB1,"0-"&amp;AgeB1,IF($K380&lt;=AgeB2,(AgeB1+1)&amp;"-"&amp;AgeB2,IF($K380&lt;=AgeB3,(AgeB2+1)&amp;"-"&amp;AgeB3,IF($K380&lt;=AgeB4,(AgeB3+1)&amp;"-"&amp;AgeB4,"&gt;"&amp;AgeB4))))))</f>
        <v/>
      </c>
      <c r="M380" s="46">
        <f>IF($B380="","",IF(AND(AgeBasis="Due Date",$K380&gt;0),"OVERDUE","Within terms"))</f>
        <v/>
      </c>
    </row>
    <row r="381" ht="15" customHeight="1" s="30">
      <c r="A381" s="45" t="n">
        <v>375</v>
      </c>
      <c r="B381" s="36" t="n"/>
      <c r="C381" s="46">
        <f>IF($B381="","",IFERROR(VLOOKUP($B381,PartyTbl,2,FALSE()),""))</f>
        <v/>
      </c>
      <c r="D381" s="36" t="n"/>
      <c r="E381" s="39" t="n"/>
      <c r="F381" s="39" t="n"/>
      <c r="G381" s="47" t="n"/>
      <c r="H381" s="47" t="n"/>
      <c r="I381" s="48">
        <f>IF($B381="","",N($G381)-N($H381))</f>
        <v/>
      </c>
      <c r="J381" s="49">
        <f>IF($B381="","",IF(AgeBasis="Invoice Date",$E381,IF($F381="",$E381,$F381)))</f>
        <v/>
      </c>
      <c r="K381" s="50">
        <f>IF($B381="","",IF($J381="","",AsOn-$J381))</f>
        <v/>
      </c>
      <c r="L381" s="46">
        <f>IF($B381="","",IF($K381&lt;=0,"Not Due",IF($K381&lt;=AgeB1,"0-"&amp;AgeB1,IF($K381&lt;=AgeB2,(AgeB1+1)&amp;"-"&amp;AgeB2,IF($K381&lt;=AgeB3,(AgeB2+1)&amp;"-"&amp;AgeB3,IF($K381&lt;=AgeB4,(AgeB3+1)&amp;"-"&amp;AgeB4,"&gt;"&amp;AgeB4))))))</f>
        <v/>
      </c>
      <c r="M381" s="46">
        <f>IF($B381="","",IF(AND(AgeBasis="Due Date",$K381&gt;0),"OVERDUE","Within terms"))</f>
        <v/>
      </c>
    </row>
    <row r="382" ht="15" customHeight="1" s="30">
      <c r="A382" s="45" t="n">
        <v>376</v>
      </c>
      <c r="B382" s="36" t="n"/>
      <c r="C382" s="46">
        <f>IF($B382="","",IFERROR(VLOOKUP($B382,PartyTbl,2,FALSE()),""))</f>
        <v/>
      </c>
      <c r="D382" s="36" t="n"/>
      <c r="E382" s="39" t="n"/>
      <c r="F382" s="39" t="n"/>
      <c r="G382" s="47" t="n"/>
      <c r="H382" s="47" t="n"/>
      <c r="I382" s="48">
        <f>IF($B382="","",N($G382)-N($H382))</f>
        <v/>
      </c>
      <c r="J382" s="49">
        <f>IF($B382="","",IF(AgeBasis="Invoice Date",$E382,IF($F382="",$E382,$F382)))</f>
        <v/>
      </c>
      <c r="K382" s="50">
        <f>IF($B382="","",IF($J382="","",AsOn-$J382))</f>
        <v/>
      </c>
      <c r="L382" s="46">
        <f>IF($B382="","",IF($K382&lt;=0,"Not Due",IF($K382&lt;=AgeB1,"0-"&amp;AgeB1,IF($K382&lt;=AgeB2,(AgeB1+1)&amp;"-"&amp;AgeB2,IF($K382&lt;=AgeB3,(AgeB2+1)&amp;"-"&amp;AgeB3,IF($K382&lt;=AgeB4,(AgeB3+1)&amp;"-"&amp;AgeB4,"&gt;"&amp;AgeB4))))))</f>
        <v/>
      </c>
      <c r="M382" s="46">
        <f>IF($B382="","",IF(AND(AgeBasis="Due Date",$K382&gt;0),"OVERDUE","Within terms"))</f>
        <v/>
      </c>
    </row>
    <row r="383" ht="15" customHeight="1" s="30">
      <c r="A383" s="45" t="n">
        <v>377</v>
      </c>
      <c r="B383" s="36" t="n"/>
      <c r="C383" s="46">
        <f>IF($B383="","",IFERROR(VLOOKUP($B383,PartyTbl,2,FALSE()),""))</f>
        <v/>
      </c>
      <c r="D383" s="36" t="n"/>
      <c r="E383" s="39" t="n"/>
      <c r="F383" s="39" t="n"/>
      <c r="G383" s="47" t="n"/>
      <c r="H383" s="47" t="n"/>
      <c r="I383" s="48">
        <f>IF($B383="","",N($G383)-N($H383))</f>
        <v/>
      </c>
      <c r="J383" s="49">
        <f>IF($B383="","",IF(AgeBasis="Invoice Date",$E383,IF($F383="",$E383,$F383)))</f>
        <v/>
      </c>
      <c r="K383" s="50">
        <f>IF($B383="","",IF($J383="","",AsOn-$J383))</f>
        <v/>
      </c>
      <c r="L383" s="46">
        <f>IF($B383="","",IF($K383&lt;=0,"Not Due",IF($K383&lt;=AgeB1,"0-"&amp;AgeB1,IF($K383&lt;=AgeB2,(AgeB1+1)&amp;"-"&amp;AgeB2,IF($K383&lt;=AgeB3,(AgeB2+1)&amp;"-"&amp;AgeB3,IF($K383&lt;=AgeB4,(AgeB3+1)&amp;"-"&amp;AgeB4,"&gt;"&amp;AgeB4))))))</f>
        <v/>
      </c>
      <c r="M383" s="46">
        <f>IF($B383="","",IF(AND(AgeBasis="Due Date",$K383&gt;0),"OVERDUE","Within terms"))</f>
        <v/>
      </c>
    </row>
    <row r="384" ht="15" customHeight="1" s="30">
      <c r="A384" s="45" t="n">
        <v>378</v>
      </c>
      <c r="B384" s="36" t="n"/>
      <c r="C384" s="46">
        <f>IF($B384="","",IFERROR(VLOOKUP($B384,PartyTbl,2,FALSE()),""))</f>
        <v/>
      </c>
      <c r="D384" s="36" t="n"/>
      <c r="E384" s="39" t="n"/>
      <c r="F384" s="39" t="n"/>
      <c r="G384" s="47" t="n"/>
      <c r="H384" s="47" t="n"/>
      <c r="I384" s="48">
        <f>IF($B384="","",N($G384)-N($H384))</f>
        <v/>
      </c>
      <c r="J384" s="49">
        <f>IF($B384="","",IF(AgeBasis="Invoice Date",$E384,IF($F384="",$E384,$F384)))</f>
        <v/>
      </c>
      <c r="K384" s="50">
        <f>IF($B384="","",IF($J384="","",AsOn-$J384))</f>
        <v/>
      </c>
      <c r="L384" s="46">
        <f>IF($B384="","",IF($K384&lt;=0,"Not Due",IF($K384&lt;=AgeB1,"0-"&amp;AgeB1,IF($K384&lt;=AgeB2,(AgeB1+1)&amp;"-"&amp;AgeB2,IF($K384&lt;=AgeB3,(AgeB2+1)&amp;"-"&amp;AgeB3,IF($K384&lt;=AgeB4,(AgeB3+1)&amp;"-"&amp;AgeB4,"&gt;"&amp;AgeB4))))))</f>
        <v/>
      </c>
      <c r="M384" s="46">
        <f>IF($B384="","",IF(AND(AgeBasis="Due Date",$K384&gt;0),"OVERDUE","Within terms"))</f>
        <v/>
      </c>
    </row>
    <row r="385" ht="15" customHeight="1" s="30">
      <c r="A385" s="45" t="n">
        <v>379</v>
      </c>
      <c r="B385" s="36" t="n"/>
      <c r="C385" s="46">
        <f>IF($B385="","",IFERROR(VLOOKUP($B385,PartyTbl,2,FALSE()),""))</f>
        <v/>
      </c>
      <c r="D385" s="36" t="n"/>
      <c r="E385" s="39" t="n"/>
      <c r="F385" s="39" t="n"/>
      <c r="G385" s="47" t="n"/>
      <c r="H385" s="47" t="n"/>
      <c r="I385" s="48">
        <f>IF($B385="","",N($G385)-N($H385))</f>
        <v/>
      </c>
      <c r="J385" s="49">
        <f>IF($B385="","",IF(AgeBasis="Invoice Date",$E385,IF($F385="",$E385,$F385)))</f>
        <v/>
      </c>
      <c r="K385" s="50">
        <f>IF($B385="","",IF($J385="","",AsOn-$J385))</f>
        <v/>
      </c>
      <c r="L385" s="46">
        <f>IF($B385="","",IF($K385&lt;=0,"Not Due",IF($K385&lt;=AgeB1,"0-"&amp;AgeB1,IF($K385&lt;=AgeB2,(AgeB1+1)&amp;"-"&amp;AgeB2,IF($K385&lt;=AgeB3,(AgeB2+1)&amp;"-"&amp;AgeB3,IF($K385&lt;=AgeB4,(AgeB3+1)&amp;"-"&amp;AgeB4,"&gt;"&amp;AgeB4))))))</f>
        <v/>
      </c>
      <c r="M385" s="46">
        <f>IF($B385="","",IF(AND(AgeBasis="Due Date",$K385&gt;0),"OVERDUE","Within terms"))</f>
        <v/>
      </c>
    </row>
    <row r="386" ht="15" customHeight="1" s="30">
      <c r="A386" s="45" t="n">
        <v>380</v>
      </c>
      <c r="B386" s="36" t="n"/>
      <c r="C386" s="46">
        <f>IF($B386="","",IFERROR(VLOOKUP($B386,PartyTbl,2,FALSE()),""))</f>
        <v/>
      </c>
      <c r="D386" s="36" t="n"/>
      <c r="E386" s="39" t="n"/>
      <c r="F386" s="39" t="n"/>
      <c r="G386" s="47" t="n"/>
      <c r="H386" s="47" t="n"/>
      <c r="I386" s="48">
        <f>IF($B386="","",N($G386)-N($H386))</f>
        <v/>
      </c>
      <c r="J386" s="49">
        <f>IF($B386="","",IF(AgeBasis="Invoice Date",$E386,IF($F386="",$E386,$F386)))</f>
        <v/>
      </c>
      <c r="K386" s="50">
        <f>IF($B386="","",IF($J386="","",AsOn-$J386))</f>
        <v/>
      </c>
      <c r="L386" s="46">
        <f>IF($B386="","",IF($K386&lt;=0,"Not Due",IF($K386&lt;=AgeB1,"0-"&amp;AgeB1,IF($K386&lt;=AgeB2,(AgeB1+1)&amp;"-"&amp;AgeB2,IF($K386&lt;=AgeB3,(AgeB2+1)&amp;"-"&amp;AgeB3,IF($K386&lt;=AgeB4,(AgeB3+1)&amp;"-"&amp;AgeB4,"&gt;"&amp;AgeB4))))))</f>
        <v/>
      </c>
      <c r="M386" s="46">
        <f>IF($B386="","",IF(AND(AgeBasis="Due Date",$K386&gt;0),"OVERDUE","Within terms"))</f>
        <v/>
      </c>
    </row>
    <row r="387" ht="15" customHeight="1" s="30">
      <c r="A387" s="45" t="n">
        <v>381</v>
      </c>
      <c r="B387" s="36" t="n"/>
      <c r="C387" s="46">
        <f>IF($B387="","",IFERROR(VLOOKUP($B387,PartyTbl,2,FALSE()),""))</f>
        <v/>
      </c>
      <c r="D387" s="36" t="n"/>
      <c r="E387" s="39" t="n"/>
      <c r="F387" s="39" t="n"/>
      <c r="G387" s="47" t="n"/>
      <c r="H387" s="47" t="n"/>
      <c r="I387" s="48">
        <f>IF($B387="","",N($G387)-N($H387))</f>
        <v/>
      </c>
      <c r="J387" s="49">
        <f>IF($B387="","",IF(AgeBasis="Invoice Date",$E387,IF($F387="",$E387,$F387)))</f>
        <v/>
      </c>
      <c r="K387" s="50">
        <f>IF($B387="","",IF($J387="","",AsOn-$J387))</f>
        <v/>
      </c>
      <c r="L387" s="46">
        <f>IF($B387="","",IF($K387&lt;=0,"Not Due",IF($K387&lt;=AgeB1,"0-"&amp;AgeB1,IF($K387&lt;=AgeB2,(AgeB1+1)&amp;"-"&amp;AgeB2,IF($K387&lt;=AgeB3,(AgeB2+1)&amp;"-"&amp;AgeB3,IF($K387&lt;=AgeB4,(AgeB3+1)&amp;"-"&amp;AgeB4,"&gt;"&amp;AgeB4))))))</f>
        <v/>
      </c>
      <c r="M387" s="46">
        <f>IF($B387="","",IF(AND(AgeBasis="Due Date",$K387&gt;0),"OVERDUE","Within terms"))</f>
        <v/>
      </c>
    </row>
    <row r="388" ht="15" customHeight="1" s="30">
      <c r="A388" s="45" t="n">
        <v>382</v>
      </c>
      <c r="B388" s="36" t="n"/>
      <c r="C388" s="46">
        <f>IF($B388="","",IFERROR(VLOOKUP($B388,PartyTbl,2,FALSE()),""))</f>
        <v/>
      </c>
      <c r="D388" s="36" t="n"/>
      <c r="E388" s="39" t="n"/>
      <c r="F388" s="39" t="n"/>
      <c r="G388" s="47" t="n"/>
      <c r="H388" s="47" t="n"/>
      <c r="I388" s="48">
        <f>IF($B388="","",N($G388)-N($H388))</f>
        <v/>
      </c>
      <c r="J388" s="49">
        <f>IF($B388="","",IF(AgeBasis="Invoice Date",$E388,IF($F388="",$E388,$F388)))</f>
        <v/>
      </c>
      <c r="K388" s="50">
        <f>IF($B388="","",IF($J388="","",AsOn-$J388))</f>
        <v/>
      </c>
      <c r="L388" s="46">
        <f>IF($B388="","",IF($K388&lt;=0,"Not Due",IF($K388&lt;=AgeB1,"0-"&amp;AgeB1,IF($K388&lt;=AgeB2,(AgeB1+1)&amp;"-"&amp;AgeB2,IF($K388&lt;=AgeB3,(AgeB2+1)&amp;"-"&amp;AgeB3,IF($K388&lt;=AgeB4,(AgeB3+1)&amp;"-"&amp;AgeB4,"&gt;"&amp;AgeB4))))))</f>
        <v/>
      </c>
      <c r="M388" s="46">
        <f>IF($B388="","",IF(AND(AgeBasis="Due Date",$K388&gt;0),"OVERDUE","Within terms"))</f>
        <v/>
      </c>
    </row>
    <row r="389" ht="15" customHeight="1" s="30">
      <c r="A389" s="45" t="n">
        <v>383</v>
      </c>
      <c r="B389" s="36" t="n"/>
      <c r="C389" s="46">
        <f>IF($B389="","",IFERROR(VLOOKUP($B389,PartyTbl,2,FALSE()),""))</f>
        <v/>
      </c>
      <c r="D389" s="36" t="n"/>
      <c r="E389" s="39" t="n"/>
      <c r="F389" s="39" t="n"/>
      <c r="G389" s="47" t="n"/>
      <c r="H389" s="47" t="n"/>
      <c r="I389" s="48">
        <f>IF($B389="","",N($G389)-N($H389))</f>
        <v/>
      </c>
      <c r="J389" s="49">
        <f>IF($B389="","",IF(AgeBasis="Invoice Date",$E389,IF($F389="",$E389,$F389)))</f>
        <v/>
      </c>
      <c r="K389" s="50">
        <f>IF($B389="","",IF($J389="","",AsOn-$J389))</f>
        <v/>
      </c>
      <c r="L389" s="46">
        <f>IF($B389="","",IF($K389&lt;=0,"Not Due",IF($K389&lt;=AgeB1,"0-"&amp;AgeB1,IF($K389&lt;=AgeB2,(AgeB1+1)&amp;"-"&amp;AgeB2,IF($K389&lt;=AgeB3,(AgeB2+1)&amp;"-"&amp;AgeB3,IF($K389&lt;=AgeB4,(AgeB3+1)&amp;"-"&amp;AgeB4,"&gt;"&amp;AgeB4))))))</f>
        <v/>
      </c>
      <c r="M389" s="46">
        <f>IF($B389="","",IF(AND(AgeBasis="Due Date",$K389&gt;0),"OVERDUE","Within terms"))</f>
        <v/>
      </c>
    </row>
    <row r="390" ht="15" customHeight="1" s="30">
      <c r="A390" s="45" t="n">
        <v>384</v>
      </c>
      <c r="B390" s="36" t="n"/>
      <c r="C390" s="46">
        <f>IF($B390="","",IFERROR(VLOOKUP($B390,PartyTbl,2,FALSE()),""))</f>
        <v/>
      </c>
      <c r="D390" s="36" t="n"/>
      <c r="E390" s="39" t="n"/>
      <c r="F390" s="39" t="n"/>
      <c r="G390" s="47" t="n"/>
      <c r="H390" s="47" t="n"/>
      <c r="I390" s="48">
        <f>IF($B390="","",N($G390)-N($H390))</f>
        <v/>
      </c>
      <c r="J390" s="49">
        <f>IF($B390="","",IF(AgeBasis="Invoice Date",$E390,IF($F390="",$E390,$F390)))</f>
        <v/>
      </c>
      <c r="K390" s="50">
        <f>IF($B390="","",IF($J390="","",AsOn-$J390))</f>
        <v/>
      </c>
      <c r="L390" s="46">
        <f>IF($B390="","",IF($K390&lt;=0,"Not Due",IF($K390&lt;=AgeB1,"0-"&amp;AgeB1,IF($K390&lt;=AgeB2,(AgeB1+1)&amp;"-"&amp;AgeB2,IF($K390&lt;=AgeB3,(AgeB2+1)&amp;"-"&amp;AgeB3,IF($K390&lt;=AgeB4,(AgeB3+1)&amp;"-"&amp;AgeB4,"&gt;"&amp;AgeB4))))))</f>
        <v/>
      </c>
      <c r="M390" s="46">
        <f>IF($B390="","",IF(AND(AgeBasis="Due Date",$K390&gt;0),"OVERDUE","Within terms"))</f>
        <v/>
      </c>
    </row>
    <row r="391" ht="15" customHeight="1" s="30">
      <c r="A391" s="45" t="n">
        <v>385</v>
      </c>
      <c r="B391" s="36" t="n"/>
      <c r="C391" s="46">
        <f>IF($B391="","",IFERROR(VLOOKUP($B391,PartyTbl,2,FALSE()),""))</f>
        <v/>
      </c>
      <c r="D391" s="36" t="n"/>
      <c r="E391" s="39" t="n"/>
      <c r="F391" s="39" t="n"/>
      <c r="G391" s="47" t="n"/>
      <c r="H391" s="47" t="n"/>
      <c r="I391" s="48">
        <f>IF($B391="","",N($G391)-N($H391))</f>
        <v/>
      </c>
      <c r="J391" s="49">
        <f>IF($B391="","",IF(AgeBasis="Invoice Date",$E391,IF($F391="",$E391,$F391)))</f>
        <v/>
      </c>
      <c r="K391" s="50">
        <f>IF($B391="","",IF($J391="","",AsOn-$J391))</f>
        <v/>
      </c>
      <c r="L391" s="46">
        <f>IF($B391="","",IF($K391&lt;=0,"Not Due",IF($K391&lt;=AgeB1,"0-"&amp;AgeB1,IF($K391&lt;=AgeB2,(AgeB1+1)&amp;"-"&amp;AgeB2,IF($K391&lt;=AgeB3,(AgeB2+1)&amp;"-"&amp;AgeB3,IF($K391&lt;=AgeB4,(AgeB3+1)&amp;"-"&amp;AgeB4,"&gt;"&amp;AgeB4))))))</f>
        <v/>
      </c>
      <c r="M391" s="46">
        <f>IF($B391="","",IF(AND(AgeBasis="Due Date",$K391&gt;0),"OVERDUE","Within terms"))</f>
        <v/>
      </c>
    </row>
    <row r="392" ht="15" customHeight="1" s="30">
      <c r="A392" s="45" t="n">
        <v>386</v>
      </c>
      <c r="B392" s="36" t="n"/>
      <c r="C392" s="46">
        <f>IF($B392="","",IFERROR(VLOOKUP($B392,PartyTbl,2,FALSE()),""))</f>
        <v/>
      </c>
      <c r="D392" s="36" t="n"/>
      <c r="E392" s="39" t="n"/>
      <c r="F392" s="39" t="n"/>
      <c r="G392" s="47" t="n"/>
      <c r="H392" s="47" t="n"/>
      <c r="I392" s="48">
        <f>IF($B392="","",N($G392)-N($H392))</f>
        <v/>
      </c>
      <c r="J392" s="49">
        <f>IF($B392="","",IF(AgeBasis="Invoice Date",$E392,IF($F392="",$E392,$F392)))</f>
        <v/>
      </c>
      <c r="K392" s="50">
        <f>IF($B392="","",IF($J392="","",AsOn-$J392))</f>
        <v/>
      </c>
      <c r="L392" s="46">
        <f>IF($B392="","",IF($K392&lt;=0,"Not Due",IF($K392&lt;=AgeB1,"0-"&amp;AgeB1,IF($K392&lt;=AgeB2,(AgeB1+1)&amp;"-"&amp;AgeB2,IF($K392&lt;=AgeB3,(AgeB2+1)&amp;"-"&amp;AgeB3,IF($K392&lt;=AgeB4,(AgeB3+1)&amp;"-"&amp;AgeB4,"&gt;"&amp;AgeB4))))))</f>
        <v/>
      </c>
      <c r="M392" s="46">
        <f>IF($B392="","",IF(AND(AgeBasis="Due Date",$K392&gt;0),"OVERDUE","Within terms"))</f>
        <v/>
      </c>
    </row>
    <row r="393" ht="15" customHeight="1" s="30">
      <c r="A393" s="45" t="n">
        <v>387</v>
      </c>
      <c r="B393" s="36" t="n"/>
      <c r="C393" s="46">
        <f>IF($B393="","",IFERROR(VLOOKUP($B393,PartyTbl,2,FALSE()),""))</f>
        <v/>
      </c>
      <c r="D393" s="36" t="n"/>
      <c r="E393" s="39" t="n"/>
      <c r="F393" s="39" t="n"/>
      <c r="G393" s="47" t="n"/>
      <c r="H393" s="47" t="n"/>
      <c r="I393" s="48">
        <f>IF($B393="","",N($G393)-N($H393))</f>
        <v/>
      </c>
      <c r="J393" s="49">
        <f>IF($B393="","",IF(AgeBasis="Invoice Date",$E393,IF($F393="",$E393,$F393)))</f>
        <v/>
      </c>
      <c r="K393" s="50">
        <f>IF($B393="","",IF($J393="","",AsOn-$J393))</f>
        <v/>
      </c>
      <c r="L393" s="46">
        <f>IF($B393="","",IF($K393&lt;=0,"Not Due",IF($K393&lt;=AgeB1,"0-"&amp;AgeB1,IF($K393&lt;=AgeB2,(AgeB1+1)&amp;"-"&amp;AgeB2,IF($K393&lt;=AgeB3,(AgeB2+1)&amp;"-"&amp;AgeB3,IF($K393&lt;=AgeB4,(AgeB3+1)&amp;"-"&amp;AgeB4,"&gt;"&amp;AgeB4))))))</f>
        <v/>
      </c>
      <c r="M393" s="46">
        <f>IF($B393="","",IF(AND(AgeBasis="Due Date",$K393&gt;0),"OVERDUE","Within terms"))</f>
        <v/>
      </c>
    </row>
    <row r="394" ht="15" customHeight="1" s="30">
      <c r="A394" s="45" t="n">
        <v>388</v>
      </c>
      <c r="B394" s="36" t="n"/>
      <c r="C394" s="46">
        <f>IF($B394="","",IFERROR(VLOOKUP($B394,PartyTbl,2,FALSE()),""))</f>
        <v/>
      </c>
      <c r="D394" s="36" t="n"/>
      <c r="E394" s="39" t="n"/>
      <c r="F394" s="39" t="n"/>
      <c r="G394" s="47" t="n"/>
      <c r="H394" s="47" t="n"/>
      <c r="I394" s="48">
        <f>IF($B394="","",N($G394)-N($H394))</f>
        <v/>
      </c>
      <c r="J394" s="49">
        <f>IF($B394="","",IF(AgeBasis="Invoice Date",$E394,IF($F394="",$E394,$F394)))</f>
        <v/>
      </c>
      <c r="K394" s="50">
        <f>IF($B394="","",IF($J394="","",AsOn-$J394))</f>
        <v/>
      </c>
      <c r="L394" s="46">
        <f>IF($B394="","",IF($K394&lt;=0,"Not Due",IF($K394&lt;=AgeB1,"0-"&amp;AgeB1,IF($K394&lt;=AgeB2,(AgeB1+1)&amp;"-"&amp;AgeB2,IF($K394&lt;=AgeB3,(AgeB2+1)&amp;"-"&amp;AgeB3,IF($K394&lt;=AgeB4,(AgeB3+1)&amp;"-"&amp;AgeB4,"&gt;"&amp;AgeB4))))))</f>
        <v/>
      </c>
      <c r="M394" s="46">
        <f>IF($B394="","",IF(AND(AgeBasis="Due Date",$K394&gt;0),"OVERDUE","Within terms"))</f>
        <v/>
      </c>
    </row>
    <row r="395" ht="15" customHeight="1" s="30">
      <c r="A395" s="45" t="n">
        <v>389</v>
      </c>
      <c r="B395" s="36" t="n"/>
      <c r="C395" s="46">
        <f>IF($B395="","",IFERROR(VLOOKUP($B395,PartyTbl,2,FALSE()),""))</f>
        <v/>
      </c>
      <c r="D395" s="36" t="n"/>
      <c r="E395" s="39" t="n"/>
      <c r="F395" s="39" t="n"/>
      <c r="G395" s="47" t="n"/>
      <c r="H395" s="47" t="n"/>
      <c r="I395" s="48">
        <f>IF($B395="","",N($G395)-N($H395))</f>
        <v/>
      </c>
      <c r="J395" s="49">
        <f>IF($B395="","",IF(AgeBasis="Invoice Date",$E395,IF($F395="",$E395,$F395)))</f>
        <v/>
      </c>
      <c r="K395" s="50">
        <f>IF($B395="","",IF($J395="","",AsOn-$J395))</f>
        <v/>
      </c>
      <c r="L395" s="46">
        <f>IF($B395="","",IF($K395&lt;=0,"Not Due",IF($K395&lt;=AgeB1,"0-"&amp;AgeB1,IF($K395&lt;=AgeB2,(AgeB1+1)&amp;"-"&amp;AgeB2,IF($K395&lt;=AgeB3,(AgeB2+1)&amp;"-"&amp;AgeB3,IF($K395&lt;=AgeB4,(AgeB3+1)&amp;"-"&amp;AgeB4,"&gt;"&amp;AgeB4))))))</f>
        <v/>
      </c>
      <c r="M395" s="46">
        <f>IF($B395="","",IF(AND(AgeBasis="Due Date",$K395&gt;0),"OVERDUE","Within terms"))</f>
        <v/>
      </c>
    </row>
    <row r="396" ht="15" customHeight="1" s="30">
      <c r="A396" s="45" t="n">
        <v>390</v>
      </c>
      <c r="B396" s="36" t="n"/>
      <c r="C396" s="46">
        <f>IF($B396="","",IFERROR(VLOOKUP($B396,PartyTbl,2,FALSE()),""))</f>
        <v/>
      </c>
      <c r="D396" s="36" t="n"/>
      <c r="E396" s="39" t="n"/>
      <c r="F396" s="39" t="n"/>
      <c r="G396" s="47" t="n"/>
      <c r="H396" s="47" t="n"/>
      <c r="I396" s="48">
        <f>IF($B396="","",N($G396)-N($H396))</f>
        <v/>
      </c>
      <c r="J396" s="49">
        <f>IF($B396="","",IF(AgeBasis="Invoice Date",$E396,IF($F396="",$E396,$F396)))</f>
        <v/>
      </c>
      <c r="K396" s="50">
        <f>IF($B396="","",IF($J396="","",AsOn-$J396))</f>
        <v/>
      </c>
      <c r="L396" s="46">
        <f>IF($B396="","",IF($K396&lt;=0,"Not Due",IF($K396&lt;=AgeB1,"0-"&amp;AgeB1,IF($K396&lt;=AgeB2,(AgeB1+1)&amp;"-"&amp;AgeB2,IF($K396&lt;=AgeB3,(AgeB2+1)&amp;"-"&amp;AgeB3,IF($K396&lt;=AgeB4,(AgeB3+1)&amp;"-"&amp;AgeB4,"&gt;"&amp;AgeB4))))))</f>
        <v/>
      </c>
      <c r="M396" s="46">
        <f>IF($B396="","",IF(AND(AgeBasis="Due Date",$K396&gt;0),"OVERDUE","Within terms"))</f>
        <v/>
      </c>
    </row>
    <row r="397" ht="15" customHeight="1" s="30">
      <c r="A397" s="45" t="n">
        <v>391</v>
      </c>
      <c r="B397" s="36" t="n"/>
      <c r="C397" s="46">
        <f>IF($B397="","",IFERROR(VLOOKUP($B397,PartyTbl,2,FALSE()),""))</f>
        <v/>
      </c>
      <c r="D397" s="36" t="n"/>
      <c r="E397" s="39" t="n"/>
      <c r="F397" s="39" t="n"/>
      <c r="G397" s="47" t="n"/>
      <c r="H397" s="47" t="n"/>
      <c r="I397" s="48">
        <f>IF($B397="","",N($G397)-N($H397))</f>
        <v/>
      </c>
      <c r="J397" s="49">
        <f>IF($B397="","",IF(AgeBasis="Invoice Date",$E397,IF($F397="",$E397,$F397)))</f>
        <v/>
      </c>
      <c r="K397" s="50">
        <f>IF($B397="","",IF($J397="","",AsOn-$J397))</f>
        <v/>
      </c>
      <c r="L397" s="46">
        <f>IF($B397="","",IF($K397&lt;=0,"Not Due",IF($K397&lt;=AgeB1,"0-"&amp;AgeB1,IF($K397&lt;=AgeB2,(AgeB1+1)&amp;"-"&amp;AgeB2,IF($K397&lt;=AgeB3,(AgeB2+1)&amp;"-"&amp;AgeB3,IF($K397&lt;=AgeB4,(AgeB3+1)&amp;"-"&amp;AgeB4,"&gt;"&amp;AgeB4))))))</f>
        <v/>
      </c>
      <c r="M397" s="46">
        <f>IF($B397="","",IF(AND(AgeBasis="Due Date",$K397&gt;0),"OVERDUE","Within terms"))</f>
        <v/>
      </c>
    </row>
    <row r="398" ht="15" customHeight="1" s="30">
      <c r="A398" s="45" t="n">
        <v>392</v>
      </c>
      <c r="B398" s="36" t="n"/>
      <c r="C398" s="46">
        <f>IF($B398="","",IFERROR(VLOOKUP($B398,PartyTbl,2,FALSE()),""))</f>
        <v/>
      </c>
      <c r="D398" s="36" t="n"/>
      <c r="E398" s="39" t="n"/>
      <c r="F398" s="39" t="n"/>
      <c r="G398" s="47" t="n"/>
      <c r="H398" s="47" t="n"/>
      <c r="I398" s="48">
        <f>IF($B398="","",N($G398)-N($H398))</f>
        <v/>
      </c>
      <c r="J398" s="49">
        <f>IF($B398="","",IF(AgeBasis="Invoice Date",$E398,IF($F398="",$E398,$F398)))</f>
        <v/>
      </c>
      <c r="K398" s="50">
        <f>IF($B398="","",IF($J398="","",AsOn-$J398))</f>
        <v/>
      </c>
      <c r="L398" s="46">
        <f>IF($B398="","",IF($K398&lt;=0,"Not Due",IF($K398&lt;=AgeB1,"0-"&amp;AgeB1,IF($K398&lt;=AgeB2,(AgeB1+1)&amp;"-"&amp;AgeB2,IF($K398&lt;=AgeB3,(AgeB2+1)&amp;"-"&amp;AgeB3,IF($K398&lt;=AgeB4,(AgeB3+1)&amp;"-"&amp;AgeB4,"&gt;"&amp;AgeB4))))))</f>
        <v/>
      </c>
      <c r="M398" s="46">
        <f>IF($B398="","",IF(AND(AgeBasis="Due Date",$K398&gt;0),"OVERDUE","Within terms"))</f>
        <v/>
      </c>
    </row>
    <row r="399" ht="15" customHeight="1" s="30">
      <c r="A399" s="45" t="n">
        <v>393</v>
      </c>
      <c r="B399" s="36" t="n"/>
      <c r="C399" s="46">
        <f>IF($B399="","",IFERROR(VLOOKUP($B399,PartyTbl,2,FALSE()),""))</f>
        <v/>
      </c>
      <c r="D399" s="36" t="n"/>
      <c r="E399" s="39" t="n"/>
      <c r="F399" s="39" t="n"/>
      <c r="G399" s="47" t="n"/>
      <c r="H399" s="47" t="n"/>
      <c r="I399" s="48">
        <f>IF($B399="","",N($G399)-N($H399))</f>
        <v/>
      </c>
      <c r="J399" s="49">
        <f>IF($B399="","",IF(AgeBasis="Invoice Date",$E399,IF($F399="",$E399,$F399)))</f>
        <v/>
      </c>
      <c r="K399" s="50">
        <f>IF($B399="","",IF($J399="","",AsOn-$J399))</f>
        <v/>
      </c>
      <c r="L399" s="46">
        <f>IF($B399="","",IF($K399&lt;=0,"Not Due",IF($K399&lt;=AgeB1,"0-"&amp;AgeB1,IF($K399&lt;=AgeB2,(AgeB1+1)&amp;"-"&amp;AgeB2,IF($K399&lt;=AgeB3,(AgeB2+1)&amp;"-"&amp;AgeB3,IF($K399&lt;=AgeB4,(AgeB3+1)&amp;"-"&amp;AgeB4,"&gt;"&amp;AgeB4))))))</f>
        <v/>
      </c>
      <c r="M399" s="46">
        <f>IF($B399="","",IF(AND(AgeBasis="Due Date",$K399&gt;0),"OVERDUE","Within terms"))</f>
        <v/>
      </c>
    </row>
    <row r="400" ht="15" customHeight="1" s="30">
      <c r="A400" s="45" t="n">
        <v>394</v>
      </c>
      <c r="B400" s="36" t="n"/>
      <c r="C400" s="46">
        <f>IF($B400="","",IFERROR(VLOOKUP($B400,PartyTbl,2,FALSE()),""))</f>
        <v/>
      </c>
      <c r="D400" s="36" t="n"/>
      <c r="E400" s="39" t="n"/>
      <c r="F400" s="39" t="n"/>
      <c r="G400" s="47" t="n"/>
      <c r="H400" s="47" t="n"/>
      <c r="I400" s="48">
        <f>IF($B400="","",N($G400)-N($H400))</f>
        <v/>
      </c>
      <c r="J400" s="49">
        <f>IF($B400="","",IF(AgeBasis="Invoice Date",$E400,IF($F400="",$E400,$F400)))</f>
        <v/>
      </c>
      <c r="K400" s="50">
        <f>IF($B400="","",IF($J400="","",AsOn-$J400))</f>
        <v/>
      </c>
      <c r="L400" s="46">
        <f>IF($B400="","",IF($K400&lt;=0,"Not Due",IF($K400&lt;=AgeB1,"0-"&amp;AgeB1,IF($K400&lt;=AgeB2,(AgeB1+1)&amp;"-"&amp;AgeB2,IF($K400&lt;=AgeB3,(AgeB2+1)&amp;"-"&amp;AgeB3,IF($K400&lt;=AgeB4,(AgeB3+1)&amp;"-"&amp;AgeB4,"&gt;"&amp;AgeB4))))))</f>
        <v/>
      </c>
      <c r="M400" s="46">
        <f>IF($B400="","",IF(AND(AgeBasis="Due Date",$K400&gt;0),"OVERDUE","Within terms"))</f>
        <v/>
      </c>
    </row>
    <row r="401" ht="15" customHeight="1" s="30">
      <c r="A401" s="45" t="n">
        <v>395</v>
      </c>
      <c r="B401" s="36" t="n"/>
      <c r="C401" s="46">
        <f>IF($B401="","",IFERROR(VLOOKUP($B401,PartyTbl,2,FALSE()),""))</f>
        <v/>
      </c>
      <c r="D401" s="36" t="n"/>
      <c r="E401" s="39" t="n"/>
      <c r="F401" s="39" t="n"/>
      <c r="G401" s="47" t="n"/>
      <c r="H401" s="47" t="n"/>
      <c r="I401" s="48">
        <f>IF($B401="","",N($G401)-N($H401))</f>
        <v/>
      </c>
      <c r="J401" s="49">
        <f>IF($B401="","",IF(AgeBasis="Invoice Date",$E401,IF($F401="",$E401,$F401)))</f>
        <v/>
      </c>
      <c r="K401" s="50">
        <f>IF($B401="","",IF($J401="","",AsOn-$J401))</f>
        <v/>
      </c>
      <c r="L401" s="46">
        <f>IF($B401="","",IF($K401&lt;=0,"Not Due",IF($K401&lt;=AgeB1,"0-"&amp;AgeB1,IF($K401&lt;=AgeB2,(AgeB1+1)&amp;"-"&amp;AgeB2,IF($K401&lt;=AgeB3,(AgeB2+1)&amp;"-"&amp;AgeB3,IF($K401&lt;=AgeB4,(AgeB3+1)&amp;"-"&amp;AgeB4,"&gt;"&amp;AgeB4))))))</f>
        <v/>
      </c>
      <c r="M401" s="46">
        <f>IF($B401="","",IF(AND(AgeBasis="Due Date",$K401&gt;0),"OVERDUE","Within terms"))</f>
        <v/>
      </c>
    </row>
    <row r="402" ht="15" customHeight="1" s="30">
      <c r="A402" s="45" t="n">
        <v>396</v>
      </c>
      <c r="B402" s="36" t="n"/>
      <c r="C402" s="46">
        <f>IF($B402="","",IFERROR(VLOOKUP($B402,PartyTbl,2,FALSE()),""))</f>
        <v/>
      </c>
      <c r="D402" s="36" t="n"/>
      <c r="E402" s="39" t="n"/>
      <c r="F402" s="39" t="n"/>
      <c r="G402" s="47" t="n"/>
      <c r="H402" s="47" t="n"/>
      <c r="I402" s="48">
        <f>IF($B402="","",N($G402)-N($H402))</f>
        <v/>
      </c>
      <c r="J402" s="49">
        <f>IF($B402="","",IF(AgeBasis="Invoice Date",$E402,IF($F402="",$E402,$F402)))</f>
        <v/>
      </c>
      <c r="K402" s="50">
        <f>IF($B402="","",IF($J402="","",AsOn-$J402))</f>
        <v/>
      </c>
      <c r="L402" s="46">
        <f>IF($B402="","",IF($K402&lt;=0,"Not Due",IF($K402&lt;=AgeB1,"0-"&amp;AgeB1,IF($K402&lt;=AgeB2,(AgeB1+1)&amp;"-"&amp;AgeB2,IF($K402&lt;=AgeB3,(AgeB2+1)&amp;"-"&amp;AgeB3,IF($K402&lt;=AgeB4,(AgeB3+1)&amp;"-"&amp;AgeB4,"&gt;"&amp;AgeB4))))))</f>
        <v/>
      </c>
      <c r="M402" s="46">
        <f>IF($B402="","",IF(AND(AgeBasis="Due Date",$K402&gt;0),"OVERDUE","Within terms"))</f>
        <v/>
      </c>
    </row>
    <row r="403" ht="15" customHeight="1" s="30">
      <c r="A403" s="45" t="n">
        <v>397</v>
      </c>
      <c r="B403" s="36" t="n"/>
      <c r="C403" s="46">
        <f>IF($B403="","",IFERROR(VLOOKUP($B403,PartyTbl,2,FALSE()),""))</f>
        <v/>
      </c>
      <c r="D403" s="36" t="n"/>
      <c r="E403" s="39" t="n"/>
      <c r="F403" s="39" t="n"/>
      <c r="G403" s="47" t="n"/>
      <c r="H403" s="47" t="n"/>
      <c r="I403" s="48">
        <f>IF($B403="","",N($G403)-N($H403))</f>
        <v/>
      </c>
      <c r="J403" s="49">
        <f>IF($B403="","",IF(AgeBasis="Invoice Date",$E403,IF($F403="",$E403,$F403)))</f>
        <v/>
      </c>
      <c r="K403" s="50">
        <f>IF($B403="","",IF($J403="","",AsOn-$J403))</f>
        <v/>
      </c>
      <c r="L403" s="46">
        <f>IF($B403="","",IF($K403&lt;=0,"Not Due",IF($K403&lt;=AgeB1,"0-"&amp;AgeB1,IF($K403&lt;=AgeB2,(AgeB1+1)&amp;"-"&amp;AgeB2,IF($K403&lt;=AgeB3,(AgeB2+1)&amp;"-"&amp;AgeB3,IF($K403&lt;=AgeB4,(AgeB3+1)&amp;"-"&amp;AgeB4,"&gt;"&amp;AgeB4))))))</f>
        <v/>
      </c>
      <c r="M403" s="46">
        <f>IF($B403="","",IF(AND(AgeBasis="Due Date",$K403&gt;0),"OVERDUE","Within terms"))</f>
        <v/>
      </c>
    </row>
    <row r="404" ht="15" customHeight="1" s="30">
      <c r="A404" s="45" t="n">
        <v>398</v>
      </c>
      <c r="B404" s="36" t="n"/>
      <c r="C404" s="46">
        <f>IF($B404="","",IFERROR(VLOOKUP($B404,PartyTbl,2,FALSE()),""))</f>
        <v/>
      </c>
      <c r="D404" s="36" t="n"/>
      <c r="E404" s="39" t="n"/>
      <c r="F404" s="39" t="n"/>
      <c r="G404" s="47" t="n"/>
      <c r="H404" s="47" t="n"/>
      <c r="I404" s="48">
        <f>IF($B404="","",N($G404)-N($H404))</f>
        <v/>
      </c>
      <c r="J404" s="49">
        <f>IF($B404="","",IF(AgeBasis="Invoice Date",$E404,IF($F404="",$E404,$F404)))</f>
        <v/>
      </c>
      <c r="K404" s="50">
        <f>IF($B404="","",IF($J404="","",AsOn-$J404))</f>
        <v/>
      </c>
      <c r="L404" s="46">
        <f>IF($B404="","",IF($K404&lt;=0,"Not Due",IF($K404&lt;=AgeB1,"0-"&amp;AgeB1,IF($K404&lt;=AgeB2,(AgeB1+1)&amp;"-"&amp;AgeB2,IF($K404&lt;=AgeB3,(AgeB2+1)&amp;"-"&amp;AgeB3,IF($K404&lt;=AgeB4,(AgeB3+1)&amp;"-"&amp;AgeB4,"&gt;"&amp;AgeB4))))))</f>
        <v/>
      </c>
      <c r="M404" s="46">
        <f>IF($B404="","",IF(AND(AgeBasis="Due Date",$K404&gt;0),"OVERDUE","Within terms"))</f>
        <v/>
      </c>
    </row>
    <row r="405" ht="15" customHeight="1" s="30">
      <c r="A405" s="45" t="n">
        <v>399</v>
      </c>
      <c r="B405" s="36" t="n"/>
      <c r="C405" s="46">
        <f>IF($B405="","",IFERROR(VLOOKUP($B405,PartyTbl,2,FALSE()),""))</f>
        <v/>
      </c>
      <c r="D405" s="36" t="n"/>
      <c r="E405" s="39" t="n"/>
      <c r="F405" s="39" t="n"/>
      <c r="G405" s="47" t="n"/>
      <c r="H405" s="47" t="n"/>
      <c r="I405" s="48">
        <f>IF($B405="","",N($G405)-N($H405))</f>
        <v/>
      </c>
      <c r="J405" s="49">
        <f>IF($B405="","",IF(AgeBasis="Invoice Date",$E405,IF($F405="",$E405,$F405)))</f>
        <v/>
      </c>
      <c r="K405" s="50">
        <f>IF($B405="","",IF($J405="","",AsOn-$J405))</f>
        <v/>
      </c>
      <c r="L405" s="46">
        <f>IF($B405="","",IF($K405&lt;=0,"Not Due",IF($K405&lt;=AgeB1,"0-"&amp;AgeB1,IF($K405&lt;=AgeB2,(AgeB1+1)&amp;"-"&amp;AgeB2,IF($K405&lt;=AgeB3,(AgeB2+1)&amp;"-"&amp;AgeB3,IF($K405&lt;=AgeB4,(AgeB3+1)&amp;"-"&amp;AgeB4,"&gt;"&amp;AgeB4))))))</f>
        <v/>
      </c>
      <c r="M405" s="46">
        <f>IF($B405="","",IF(AND(AgeBasis="Due Date",$K405&gt;0),"OVERDUE","Within terms"))</f>
        <v/>
      </c>
    </row>
    <row r="406" ht="15" customHeight="1" s="30">
      <c r="A406" s="45" t="n">
        <v>400</v>
      </c>
      <c r="B406" s="36" t="n"/>
      <c r="C406" s="46">
        <f>IF($B406="","",IFERROR(VLOOKUP($B406,PartyTbl,2,FALSE()),""))</f>
        <v/>
      </c>
      <c r="D406" s="36" t="n"/>
      <c r="E406" s="39" t="n"/>
      <c r="F406" s="39" t="n"/>
      <c r="G406" s="47" t="n"/>
      <c r="H406" s="47" t="n"/>
      <c r="I406" s="48">
        <f>IF($B406="","",N($G406)-N($H406))</f>
        <v/>
      </c>
      <c r="J406" s="49">
        <f>IF($B406="","",IF(AgeBasis="Invoice Date",$E406,IF($F406="",$E406,$F406)))</f>
        <v/>
      </c>
      <c r="K406" s="50">
        <f>IF($B406="","",IF($J406="","",AsOn-$J406))</f>
        <v/>
      </c>
      <c r="L406" s="46">
        <f>IF($B406="","",IF($K406&lt;=0,"Not Due",IF($K406&lt;=AgeB1,"0-"&amp;AgeB1,IF($K406&lt;=AgeB2,(AgeB1+1)&amp;"-"&amp;AgeB2,IF($K406&lt;=AgeB3,(AgeB2+1)&amp;"-"&amp;AgeB3,IF($K406&lt;=AgeB4,(AgeB3+1)&amp;"-"&amp;AgeB4,"&gt;"&amp;AgeB4))))))</f>
        <v/>
      </c>
      <c r="M406" s="46">
        <f>IF($B406="","",IF(AND(AgeBasis="Due Date",$K406&gt;0),"OVERDUE","Within terms"))</f>
        <v/>
      </c>
    </row>
    <row r="407" ht="15" customHeight="1" s="30">
      <c r="H407" s="34" t="inlineStr">
        <is>
          <t>TOTAL</t>
        </is>
      </c>
      <c r="I407" s="51">
        <f>SUM(I7:I406)</f>
        <v/>
      </c>
    </row>
    <row r="408"/>
    <row r="409" ht="15" customHeight="1" s="30">
      <c r="A409" s="42" t="inlineStr">
        <is>
          <t>Prepared by CA Tirumalesh Malla  |  calcguru.in  |  Debtors &amp; Creditors Ageing - FY 2026-27</t>
        </is>
      </c>
    </row>
  </sheetData>
  <sheetProtection selectLockedCells="0" selectUnlockedCells="0" sheet="1" objects="0" insertRows="1" insertHyperlinks="1" autoFilter="0" scenarios="0" formatColumns="0" deleteColumns="1" insertColumns="0" pivotTables="1" deleteRows="1" formatCells="0" formatRows="0" sort="0" password="BBBC"/>
  <mergeCells count="4">
    <mergeCell ref="A409:M409"/>
    <mergeCell ref="A3:M3"/>
    <mergeCell ref="A2:M2"/>
    <mergeCell ref="A1:M1"/>
  </mergeCells>
  <dataValidations count="1">
    <dataValidation sqref="B7:B406" showDropDown="0" showInputMessage="0" showErrorMessage="0" allowBlank="1" type="list" errorStyle="stop" operator="between">
      <formula1>PartyNames</formula1>
      <formula2>0</formula2>
    </dataValidation>
  </dataValidation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</worksheet>
</file>

<file path=xl/worksheets/sheet4.xml><?xml version="1.0" encoding="utf-8"?>
<worksheet xmlns="http://schemas.openxmlformats.org/spreadsheetml/2006/main">
  <sheetPr filterMode="0">
    <outlinePr summaryBelow="1" summaryRight="1"/>
    <pageSetUpPr fitToPage="0"/>
  </sheetPr>
  <dimension ref="A1:I61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22" customWidth="1" style="29" min="1" max="1"/>
    <col width="10" customWidth="1" style="29" min="2" max="2"/>
    <col width="11" customWidth="1" style="29" min="3" max="7"/>
    <col width="12" customWidth="1" style="29" min="8" max="8"/>
  </cols>
  <sheetData>
    <row r="1" ht="25.5" customHeight="1" s="30">
      <c r="A1" s="31" t="inlineStr">
        <is>
          <t>CalcGuru</t>
        </is>
      </c>
    </row>
    <row r="2" ht="19.5" customHeight="1" s="30">
      <c r="A2" s="32" t="inlineStr">
        <is>
          <t>Ageing Summary</t>
        </is>
      </c>
    </row>
    <row r="3" ht="15.75" customHeight="1" s="30">
      <c r="A3" s="33" t="inlineStr">
        <is>
          <t>Bucket-wise totals for Debtors and Creditors, overdue, and party-wise ageing.</t>
        </is>
      </c>
    </row>
    <row r="4"/>
    <row r="5" ht="15" customHeight="1" s="30">
      <c r="A5" s="52">
        <f>"As on "&amp;TEXT(AsOn,"dd-mm-yyyy")&amp;"   |   Aged from: "&amp;AgeBasis</f>
        <v/>
      </c>
    </row>
    <row r="6"/>
    <row r="7" ht="15" customHeight="1" s="30">
      <c r="A7" s="34" t="inlineStr">
        <is>
          <t>By type</t>
        </is>
      </c>
    </row>
    <row r="8" ht="15" customHeight="1" s="30">
      <c r="A8" s="53" t="inlineStr">
        <is>
          <t>Bucket</t>
        </is>
      </c>
      <c r="B8" s="53" t="inlineStr">
        <is>
          <t>Debtors</t>
        </is>
      </c>
      <c r="C8" s="53" t="inlineStr">
        <is>
          <t>Creditors</t>
        </is>
      </c>
    </row>
    <row r="9" ht="15" customHeight="1" s="30">
      <c r="A9" s="46">
        <f>"Not Due"</f>
        <v/>
      </c>
      <c r="B9" s="48">
        <f>SUMIFS('Open Items'!$I$7:$I$406,'Open Items'!$C$7:$C$406,"Debtor",'Open Items'!$L$7:$L$406,$A9)</f>
        <v/>
      </c>
      <c r="C9" s="48">
        <f>SUMIFS('Open Items'!$I$7:$I$406,'Open Items'!$C$7:$C$406,"Creditor",'Open Items'!$L$7:$L$406,$A9)</f>
        <v/>
      </c>
    </row>
    <row r="10" ht="15" customHeight="1" s="30">
      <c r="A10" s="46">
        <f>"0-"&amp;AgeB1</f>
        <v/>
      </c>
      <c r="B10" s="48">
        <f>SUMIFS('Open Items'!$I$7:$I$406,'Open Items'!$C$7:$C$406,"Debtor",'Open Items'!$L$7:$L$406,$A10)</f>
        <v/>
      </c>
      <c r="C10" s="48">
        <f>SUMIFS('Open Items'!$I$7:$I$406,'Open Items'!$C$7:$C$406,"Creditor",'Open Items'!$L$7:$L$406,$A10)</f>
        <v/>
      </c>
    </row>
    <row r="11" ht="15" customHeight="1" s="30">
      <c r="A11" s="46">
        <f>(AgeB1+1)&amp;"-"&amp;AgeB2</f>
        <v/>
      </c>
      <c r="B11" s="48">
        <f>SUMIFS('Open Items'!$I$7:$I$406,'Open Items'!$C$7:$C$406,"Debtor",'Open Items'!$L$7:$L$406,$A11)</f>
        <v/>
      </c>
      <c r="C11" s="48">
        <f>SUMIFS('Open Items'!$I$7:$I$406,'Open Items'!$C$7:$C$406,"Creditor",'Open Items'!$L$7:$L$406,$A11)</f>
        <v/>
      </c>
    </row>
    <row r="12" ht="15" customHeight="1" s="30">
      <c r="A12" s="46">
        <f>(AgeB2+1)&amp;"-"&amp;AgeB3</f>
        <v/>
      </c>
      <c r="B12" s="48">
        <f>SUMIFS('Open Items'!$I$7:$I$406,'Open Items'!$C$7:$C$406,"Debtor",'Open Items'!$L$7:$L$406,$A12)</f>
        <v/>
      </c>
      <c r="C12" s="48">
        <f>SUMIFS('Open Items'!$I$7:$I$406,'Open Items'!$C$7:$C$406,"Creditor",'Open Items'!$L$7:$L$406,$A12)</f>
        <v/>
      </c>
    </row>
    <row r="13" ht="15" customHeight="1" s="30">
      <c r="A13" s="46">
        <f>(AgeB3+1)&amp;"-"&amp;AgeB4</f>
        <v/>
      </c>
      <c r="B13" s="48">
        <f>SUMIFS('Open Items'!$I$7:$I$406,'Open Items'!$C$7:$C$406,"Debtor",'Open Items'!$L$7:$L$406,$A13)</f>
        <v/>
      </c>
      <c r="C13" s="48">
        <f>SUMIFS('Open Items'!$I$7:$I$406,'Open Items'!$C$7:$C$406,"Creditor",'Open Items'!$L$7:$L$406,$A13)</f>
        <v/>
      </c>
    </row>
    <row r="14" ht="15" customHeight="1" s="30">
      <c r="A14" s="46">
        <f>"&gt;"&amp;AgeB4</f>
        <v/>
      </c>
      <c r="B14" s="48">
        <f>SUMIFS('Open Items'!$I$7:$I$406,'Open Items'!$C$7:$C$406,"Debtor",'Open Items'!$L$7:$L$406,$A14)</f>
        <v/>
      </c>
      <c r="C14" s="48">
        <f>SUMIFS('Open Items'!$I$7:$I$406,'Open Items'!$C$7:$C$406,"Creditor",'Open Items'!$L$7:$L$406,$A14)</f>
        <v/>
      </c>
    </row>
    <row r="15" ht="15" customHeight="1" s="30">
      <c r="A15" s="54" t="inlineStr">
        <is>
          <t>TOTAL</t>
        </is>
      </c>
      <c r="B15" s="55">
        <f>SUM(B9:B14)</f>
        <v/>
      </c>
      <c r="C15" s="55">
        <f>SUM(C9:C14)</f>
        <v/>
      </c>
    </row>
    <row r="16" ht="15" customHeight="1" s="30">
      <c r="A16" s="56" t="inlineStr">
        <is>
          <t>Of which OVERDUE</t>
        </is>
      </c>
      <c r="B16" s="57">
        <f>SUMIFS('Open Items'!$I$7:$I$406,'Open Items'!$C$7:$C$406,"Debtor",'Open Items'!$M$7:$M$406,"OVERDUE")</f>
        <v/>
      </c>
      <c r="C16" s="57">
        <f>SUMIFS('Open Items'!$I$7:$I$406,'Open Items'!$C$7:$C$406,"Creditor",'Open Items'!$M$7:$M$406,"OVERDUE")</f>
        <v/>
      </c>
    </row>
    <row r="17"/>
    <row r="18" ht="15" customHeight="1" s="30">
      <c r="A18" s="34" t="inlineStr">
        <is>
          <t>Party-wise ageing</t>
        </is>
      </c>
    </row>
    <row r="19" ht="15" customHeight="1" s="30">
      <c r="A19" s="58" t="inlineStr">
        <is>
          <t>Party</t>
        </is>
      </c>
      <c r="B19" s="58" t="inlineStr">
        <is>
          <t>Type</t>
        </is>
      </c>
      <c r="C19" s="59">
        <f>"Not Due"</f>
        <v/>
      </c>
      <c r="D19" s="59">
        <f>"0-"&amp;AgeB1</f>
        <v/>
      </c>
      <c r="E19" s="59">
        <f>(AgeB1+1)&amp;"-"&amp;AgeB2</f>
        <v/>
      </c>
      <c r="F19" s="59">
        <f>(AgeB2+1)&amp;"-"&amp;AgeB3</f>
        <v/>
      </c>
      <c r="G19" s="59">
        <f>(AgeB3+1)&amp;"-"&amp;AgeB4</f>
        <v/>
      </c>
      <c r="H19" s="59">
        <f>"&gt;"&amp;AgeB4</f>
        <v/>
      </c>
      <c r="I19" s="58" t="inlineStr">
        <is>
          <t>Total</t>
        </is>
      </c>
    </row>
    <row r="20" ht="15" customHeight="1" s="30">
      <c r="A20" s="46">
        <f>IF('Party Master'!B7="","",'Party Master'!B7)</f>
        <v/>
      </c>
      <c r="B20" s="60">
        <f>IF($A20="","",IFERROR(VLOOKUP($A20,PartyTbl,2,FALSE()),""))</f>
        <v/>
      </c>
      <c r="C20" s="48">
        <f>IF($A20="","",SUMIFS('Open Items'!$I$7:$I$406,'Open Items'!$B$7:$B$406,$A20,'Open Items'!$L$7:$L$406,C19))</f>
        <v/>
      </c>
      <c r="D20" s="48">
        <f>IF($A20="","",SUMIFS('Open Items'!$I$7:$I$406,'Open Items'!$B$7:$B$406,$A20,'Open Items'!$L$7:$L$406,D19))</f>
        <v/>
      </c>
      <c r="E20" s="48">
        <f>IF($A20="","",SUMIFS('Open Items'!$I$7:$I$406,'Open Items'!$B$7:$B$406,$A20,'Open Items'!$L$7:$L$406,E19))</f>
        <v/>
      </c>
      <c r="F20" s="48">
        <f>IF($A20="","",SUMIFS('Open Items'!$I$7:$I$406,'Open Items'!$B$7:$B$406,$A20,'Open Items'!$L$7:$L$406,F19))</f>
        <v/>
      </c>
      <c r="G20" s="48">
        <f>IF($A20="","",SUMIFS('Open Items'!$I$7:$I$406,'Open Items'!$B$7:$B$406,$A20,'Open Items'!$L$7:$L$406,G19))</f>
        <v/>
      </c>
      <c r="H20" s="48">
        <f>IF($A20="","",SUMIFS('Open Items'!$I$7:$I$406,'Open Items'!$B$7:$B$406,$A20,'Open Items'!$L$7:$L$406,H19))</f>
        <v/>
      </c>
      <c r="I20" s="48">
        <f>IF($A20="","",SUM(C20:H20))</f>
        <v/>
      </c>
    </row>
    <row r="21" ht="15" customHeight="1" s="30">
      <c r="A21" s="46">
        <f>IF('Party Master'!B8="","",'Party Master'!B8)</f>
        <v/>
      </c>
      <c r="B21" s="60">
        <f>IF($A21="","",IFERROR(VLOOKUP($A21,PartyTbl,2,FALSE()),""))</f>
        <v/>
      </c>
      <c r="C21" s="48">
        <f>IF($A21="","",SUMIFS('Open Items'!$I$7:$I$406,'Open Items'!$B$7:$B$406,$A21,'Open Items'!$L$7:$L$406,C19))</f>
        <v/>
      </c>
      <c r="D21" s="48">
        <f>IF($A21="","",SUMIFS('Open Items'!$I$7:$I$406,'Open Items'!$B$7:$B$406,$A21,'Open Items'!$L$7:$L$406,D19))</f>
        <v/>
      </c>
      <c r="E21" s="48">
        <f>IF($A21="","",SUMIFS('Open Items'!$I$7:$I$406,'Open Items'!$B$7:$B$406,$A21,'Open Items'!$L$7:$L$406,E19))</f>
        <v/>
      </c>
      <c r="F21" s="48">
        <f>IF($A21="","",SUMIFS('Open Items'!$I$7:$I$406,'Open Items'!$B$7:$B$406,$A21,'Open Items'!$L$7:$L$406,F19))</f>
        <v/>
      </c>
      <c r="G21" s="48">
        <f>IF($A21="","",SUMIFS('Open Items'!$I$7:$I$406,'Open Items'!$B$7:$B$406,$A21,'Open Items'!$L$7:$L$406,G19))</f>
        <v/>
      </c>
      <c r="H21" s="48">
        <f>IF($A21="","",SUMIFS('Open Items'!$I$7:$I$406,'Open Items'!$B$7:$B$406,$A21,'Open Items'!$L$7:$L$406,H19))</f>
        <v/>
      </c>
      <c r="I21" s="48">
        <f>IF($A21="","",SUM(C21:H21))</f>
        <v/>
      </c>
    </row>
    <row r="22" ht="15" customHeight="1" s="30">
      <c r="A22" s="46">
        <f>IF('Party Master'!B9="","",'Party Master'!B9)</f>
        <v/>
      </c>
      <c r="B22" s="60">
        <f>IF($A22="","",IFERROR(VLOOKUP($A22,PartyTbl,2,FALSE()),""))</f>
        <v/>
      </c>
      <c r="C22" s="48">
        <f>IF($A22="","",SUMIFS('Open Items'!$I$7:$I$406,'Open Items'!$B$7:$B$406,$A22,'Open Items'!$L$7:$L$406,C19))</f>
        <v/>
      </c>
      <c r="D22" s="48">
        <f>IF($A22="","",SUMIFS('Open Items'!$I$7:$I$406,'Open Items'!$B$7:$B$406,$A22,'Open Items'!$L$7:$L$406,D19))</f>
        <v/>
      </c>
      <c r="E22" s="48">
        <f>IF($A22="","",SUMIFS('Open Items'!$I$7:$I$406,'Open Items'!$B$7:$B$406,$A22,'Open Items'!$L$7:$L$406,E19))</f>
        <v/>
      </c>
      <c r="F22" s="48">
        <f>IF($A22="","",SUMIFS('Open Items'!$I$7:$I$406,'Open Items'!$B$7:$B$406,$A22,'Open Items'!$L$7:$L$406,F19))</f>
        <v/>
      </c>
      <c r="G22" s="48">
        <f>IF($A22="","",SUMIFS('Open Items'!$I$7:$I$406,'Open Items'!$B$7:$B$406,$A22,'Open Items'!$L$7:$L$406,G19))</f>
        <v/>
      </c>
      <c r="H22" s="48">
        <f>IF($A22="","",SUMIFS('Open Items'!$I$7:$I$406,'Open Items'!$B$7:$B$406,$A22,'Open Items'!$L$7:$L$406,H19))</f>
        <v/>
      </c>
      <c r="I22" s="48">
        <f>IF($A22="","",SUM(C22:H22))</f>
        <v/>
      </c>
    </row>
    <row r="23" ht="15" customHeight="1" s="30">
      <c r="A23" s="46">
        <f>IF('Party Master'!B10="","",'Party Master'!B10)</f>
        <v/>
      </c>
      <c r="B23" s="60">
        <f>IF($A23="","",IFERROR(VLOOKUP($A23,PartyTbl,2,FALSE()),""))</f>
        <v/>
      </c>
      <c r="C23" s="48">
        <f>IF($A23="","",SUMIFS('Open Items'!$I$7:$I$406,'Open Items'!$B$7:$B$406,$A23,'Open Items'!$L$7:$L$406,C19))</f>
        <v/>
      </c>
      <c r="D23" s="48">
        <f>IF($A23="","",SUMIFS('Open Items'!$I$7:$I$406,'Open Items'!$B$7:$B$406,$A23,'Open Items'!$L$7:$L$406,D19))</f>
        <v/>
      </c>
      <c r="E23" s="48">
        <f>IF($A23="","",SUMIFS('Open Items'!$I$7:$I$406,'Open Items'!$B$7:$B$406,$A23,'Open Items'!$L$7:$L$406,E19))</f>
        <v/>
      </c>
      <c r="F23" s="48">
        <f>IF($A23="","",SUMIFS('Open Items'!$I$7:$I$406,'Open Items'!$B$7:$B$406,$A23,'Open Items'!$L$7:$L$406,F19))</f>
        <v/>
      </c>
      <c r="G23" s="48">
        <f>IF($A23="","",SUMIFS('Open Items'!$I$7:$I$406,'Open Items'!$B$7:$B$406,$A23,'Open Items'!$L$7:$L$406,G19))</f>
        <v/>
      </c>
      <c r="H23" s="48">
        <f>IF($A23="","",SUMIFS('Open Items'!$I$7:$I$406,'Open Items'!$B$7:$B$406,$A23,'Open Items'!$L$7:$L$406,H19))</f>
        <v/>
      </c>
      <c r="I23" s="48">
        <f>IF($A23="","",SUM(C23:H23))</f>
        <v/>
      </c>
    </row>
    <row r="24" ht="15" customHeight="1" s="30">
      <c r="A24" s="46">
        <f>IF('Party Master'!B11="","",'Party Master'!B11)</f>
        <v/>
      </c>
      <c r="B24" s="60">
        <f>IF($A24="","",IFERROR(VLOOKUP($A24,PartyTbl,2,FALSE()),""))</f>
        <v/>
      </c>
      <c r="C24" s="48">
        <f>IF($A24="","",SUMIFS('Open Items'!$I$7:$I$406,'Open Items'!$B$7:$B$406,$A24,'Open Items'!$L$7:$L$406,C19))</f>
        <v/>
      </c>
      <c r="D24" s="48">
        <f>IF($A24="","",SUMIFS('Open Items'!$I$7:$I$406,'Open Items'!$B$7:$B$406,$A24,'Open Items'!$L$7:$L$406,D19))</f>
        <v/>
      </c>
      <c r="E24" s="48">
        <f>IF($A24="","",SUMIFS('Open Items'!$I$7:$I$406,'Open Items'!$B$7:$B$406,$A24,'Open Items'!$L$7:$L$406,E19))</f>
        <v/>
      </c>
      <c r="F24" s="48">
        <f>IF($A24="","",SUMIFS('Open Items'!$I$7:$I$406,'Open Items'!$B$7:$B$406,$A24,'Open Items'!$L$7:$L$406,F19))</f>
        <v/>
      </c>
      <c r="G24" s="48">
        <f>IF($A24="","",SUMIFS('Open Items'!$I$7:$I$406,'Open Items'!$B$7:$B$406,$A24,'Open Items'!$L$7:$L$406,G19))</f>
        <v/>
      </c>
      <c r="H24" s="48">
        <f>IF($A24="","",SUMIFS('Open Items'!$I$7:$I$406,'Open Items'!$B$7:$B$406,$A24,'Open Items'!$L$7:$L$406,H19))</f>
        <v/>
      </c>
      <c r="I24" s="48">
        <f>IF($A24="","",SUM(C24:H24))</f>
        <v/>
      </c>
    </row>
    <row r="25" ht="15" customHeight="1" s="30">
      <c r="A25" s="46">
        <f>IF('Party Master'!B12="","",'Party Master'!B12)</f>
        <v/>
      </c>
      <c r="B25" s="60">
        <f>IF($A25="","",IFERROR(VLOOKUP($A25,PartyTbl,2,FALSE()),""))</f>
        <v/>
      </c>
      <c r="C25" s="48">
        <f>IF($A25="","",SUMIFS('Open Items'!$I$7:$I$406,'Open Items'!$B$7:$B$406,$A25,'Open Items'!$L$7:$L$406,C19))</f>
        <v/>
      </c>
      <c r="D25" s="48">
        <f>IF($A25="","",SUMIFS('Open Items'!$I$7:$I$406,'Open Items'!$B$7:$B$406,$A25,'Open Items'!$L$7:$L$406,D19))</f>
        <v/>
      </c>
      <c r="E25" s="48">
        <f>IF($A25="","",SUMIFS('Open Items'!$I$7:$I$406,'Open Items'!$B$7:$B$406,$A25,'Open Items'!$L$7:$L$406,E19))</f>
        <v/>
      </c>
      <c r="F25" s="48">
        <f>IF($A25="","",SUMIFS('Open Items'!$I$7:$I$406,'Open Items'!$B$7:$B$406,$A25,'Open Items'!$L$7:$L$406,F19))</f>
        <v/>
      </c>
      <c r="G25" s="48">
        <f>IF($A25="","",SUMIFS('Open Items'!$I$7:$I$406,'Open Items'!$B$7:$B$406,$A25,'Open Items'!$L$7:$L$406,G19))</f>
        <v/>
      </c>
      <c r="H25" s="48">
        <f>IF($A25="","",SUMIFS('Open Items'!$I$7:$I$406,'Open Items'!$B$7:$B$406,$A25,'Open Items'!$L$7:$L$406,H19))</f>
        <v/>
      </c>
      <c r="I25" s="48">
        <f>IF($A25="","",SUM(C25:H25))</f>
        <v/>
      </c>
    </row>
    <row r="26" ht="15" customHeight="1" s="30">
      <c r="A26" s="46">
        <f>IF('Party Master'!B13="","",'Party Master'!B13)</f>
        <v/>
      </c>
      <c r="B26" s="60">
        <f>IF($A26="","",IFERROR(VLOOKUP($A26,PartyTbl,2,FALSE()),""))</f>
        <v/>
      </c>
      <c r="C26" s="48">
        <f>IF($A26="","",SUMIFS('Open Items'!$I$7:$I$406,'Open Items'!$B$7:$B$406,$A26,'Open Items'!$L$7:$L$406,C19))</f>
        <v/>
      </c>
      <c r="D26" s="48">
        <f>IF($A26="","",SUMIFS('Open Items'!$I$7:$I$406,'Open Items'!$B$7:$B$406,$A26,'Open Items'!$L$7:$L$406,D19))</f>
        <v/>
      </c>
      <c r="E26" s="48">
        <f>IF($A26="","",SUMIFS('Open Items'!$I$7:$I$406,'Open Items'!$B$7:$B$406,$A26,'Open Items'!$L$7:$L$406,E19))</f>
        <v/>
      </c>
      <c r="F26" s="48">
        <f>IF($A26="","",SUMIFS('Open Items'!$I$7:$I$406,'Open Items'!$B$7:$B$406,$A26,'Open Items'!$L$7:$L$406,F19))</f>
        <v/>
      </c>
      <c r="G26" s="48">
        <f>IF($A26="","",SUMIFS('Open Items'!$I$7:$I$406,'Open Items'!$B$7:$B$406,$A26,'Open Items'!$L$7:$L$406,G19))</f>
        <v/>
      </c>
      <c r="H26" s="48">
        <f>IF($A26="","",SUMIFS('Open Items'!$I$7:$I$406,'Open Items'!$B$7:$B$406,$A26,'Open Items'!$L$7:$L$406,H19))</f>
        <v/>
      </c>
      <c r="I26" s="48">
        <f>IF($A26="","",SUM(C26:H26))</f>
        <v/>
      </c>
    </row>
    <row r="27" ht="15" customHeight="1" s="30">
      <c r="A27" s="46">
        <f>IF('Party Master'!B14="","",'Party Master'!B14)</f>
        <v/>
      </c>
      <c r="B27" s="60">
        <f>IF($A27="","",IFERROR(VLOOKUP($A27,PartyTbl,2,FALSE()),""))</f>
        <v/>
      </c>
      <c r="C27" s="48">
        <f>IF($A27="","",SUMIFS('Open Items'!$I$7:$I$406,'Open Items'!$B$7:$B$406,$A27,'Open Items'!$L$7:$L$406,C19))</f>
        <v/>
      </c>
      <c r="D27" s="48">
        <f>IF($A27="","",SUMIFS('Open Items'!$I$7:$I$406,'Open Items'!$B$7:$B$406,$A27,'Open Items'!$L$7:$L$406,D19))</f>
        <v/>
      </c>
      <c r="E27" s="48">
        <f>IF($A27="","",SUMIFS('Open Items'!$I$7:$I$406,'Open Items'!$B$7:$B$406,$A27,'Open Items'!$L$7:$L$406,E19))</f>
        <v/>
      </c>
      <c r="F27" s="48">
        <f>IF($A27="","",SUMIFS('Open Items'!$I$7:$I$406,'Open Items'!$B$7:$B$406,$A27,'Open Items'!$L$7:$L$406,F19))</f>
        <v/>
      </c>
      <c r="G27" s="48">
        <f>IF($A27="","",SUMIFS('Open Items'!$I$7:$I$406,'Open Items'!$B$7:$B$406,$A27,'Open Items'!$L$7:$L$406,G19))</f>
        <v/>
      </c>
      <c r="H27" s="48">
        <f>IF($A27="","",SUMIFS('Open Items'!$I$7:$I$406,'Open Items'!$B$7:$B$406,$A27,'Open Items'!$L$7:$L$406,H19))</f>
        <v/>
      </c>
      <c r="I27" s="48">
        <f>IF($A27="","",SUM(C27:H27))</f>
        <v/>
      </c>
    </row>
    <row r="28" ht="15" customHeight="1" s="30">
      <c r="A28" s="46">
        <f>IF('Party Master'!B15="","",'Party Master'!B15)</f>
        <v/>
      </c>
      <c r="B28" s="60">
        <f>IF($A28="","",IFERROR(VLOOKUP($A28,PartyTbl,2,FALSE()),""))</f>
        <v/>
      </c>
      <c r="C28" s="48">
        <f>IF($A28="","",SUMIFS('Open Items'!$I$7:$I$406,'Open Items'!$B$7:$B$406,$A28,'Open Items'!$L$7:$L$406,C19))</f>
        <v/>
      </c>
      <c r="D28" s="48">
        <f>IF($A28="","",SUMIFS('Open Items'!$I$7:$I$406,'Open Items'!$B$7:$B$406,$A28,'Open Items'!$L$7:$L$406,D19))</f>
        <v/>
      </c>
      <c r="E28" s="48">
        <f>IF($A28="","",SUMIFS('Open Items'!$I$7:$I$406,'Open Items'!$B$7:$B$406,$A28,'Open Items'!$L$7:$L$406,E19))</f>
        <v/>
      </c>
      <c r="F28" s="48">
        <f>IF($A28="","",SUMIFS('Open Items'!$I$7:$I$406,'Open Items'!$B$7:$B$406,$A28,'Open Items'!$L$7:$L$406,F19))</f>
        <v/>
      </c>
      <c r="G28" s="48">
        <f>IF($A28="","",SUMIFS('Open Items'!$I$7:$I$406,'Open Items'!$B$7:$B$406,$A28,'Open Items'!$L$7:$L$406,G19))</f>
        <v/>
      </c>
      <c r="H28" s="48">
        <f>IF($A28="","",SUMIFS('Open Items'!$I$7:$I$406,'Open Items'!$B$7:$B$406,$A28,'Open Items'!$L$7:$L$406,H19))</f>
        <v/>
      </c>
      <c r="I28" s="48">
        <f>IF($A28="","",SUM(C28:H28))</f>
        <v/>
      </c>
    </row>
    <row r="29" ht="15" customHeight="1" s="30">
      <c r="A29" s="46">
        <f>IF('Party Master'!B16="","",'Party Master'!B16)</f>
        <v/>
      </c>
      <c r="B29" s="60">
        <f>IF($A29="","",IFERROR(VLOOKUP($A29,PartyTbl,2,FALSE()),""))</f>
        <v/>
      </c>
      <c r="C29" s="48">
        <f>IF($A29="","",SUMIFS('Open Items'!$I$7:$I$406,'Open Items'!$B$7:$B$406,$A29,'Open Items'!$L$7:$L$406,C19))</f>
        <v/>
      </c>
      <c r="D29" s="48">
        <f>IF($A29="","",SUMIFS('Open Items'!$I$7:$I$406,'Open Items'!$B$7:$B$406,$A29,'Open Items'!$L$7:$L$406,D19))</f>
        <v/>
      </c>
      <c r="E29" s="48">
        <f>IF($A29="","",SUMIFS('Open Items'!$I$7:$I$406,'Open Items'!$B$7:$B$406,$A29,'Open Items'!$L$7:$L$406,E19))</f>
        <v/>
      </c>
      <c r="F29" s="48">
        <f>IF($A29="","",SUMIFS('Open Items'!$I$7:$I$406,'Open Items'!$B$7:$B$406,$A29,'Open Items'!$L$7:$L$406,F19))</f>
        <v/>
      </c>
      <c r="G29" s="48">
        <f>IF($A29="","",SUMIFS('Open Items'!$I$7:$I$406,'Open Items'!$B$7:$B$406,$A29,'Open Items'!$L$7:$L$406,G19))</f>
        <v/>
      </c>
      <c r="H29" s="48">
        <f>IF($A29="","",SUMIFS('Open Items'!$I$7:$I$406,'Open Items'!$B$7:$B$406,$A29,'Open Items'!$L$7:$L$406,H19))</f>
        <v/>
      </c>
      <c r="I29" s="48">
        <f>IF($A29="","",SUM(C29:H29))</f>
        <v/>
      </c>
    </row>
    <row r="30" ht="15" customHeight="1" s="30">
      <c r="A30" s="46">
        <f>IF('Party Master'!B17="","",'Party Master'!B17)</f>
        <v/>
      </c>
      <c r="B30" s="60">
        <f>IF($A30="","",IFERROR(VLOOKUP($A30,PartyTbl,2,FALSE()),""))</f>
        <v/>
      </c>
      <c r="C30" s="48">
        <f>IF($A30="","",SUMIFS('Open Items'!$I$7:$I$406,'Open Items'!$B$7:$B$406,$A30,'Open Items'!$L$7:$L$406,C19))</f>
        <v/>
      </c>
      <c r="D30" s="48">
        <f>IF($A30="","",SUMIFS('Open Items'!$I$7:$I$406,'Open Items'!$B$7:$B$406,$A30,'Open Items'!$L$7:$L$406,D19))</f>
        <v/>
      </c>
      <c r="E30" s="48">
        <f>IF($A30="","",SUMIFS('Open Items'!$I$7:$I$406,'Open Items'!$B$7:$B$406,$A30,'Open Items'!$L$7:$L$406,E19))</f>
        <v/>
      </c>
      <c r="F30" s="48">
        <f>IF($A30="","",SUMIFS('Open Items'!$I$7:$I$406,'Open Items'!$B$7:$B$406,$A30,'Open Items'!$L$7:$L$406,F19))</f>
        <v/>
      </c>
      <c r="G30" s="48">
        <f>IF($A30="","",SUMIFS('Open Items'!$I$7:$I$406,'Open Items'!$B$7:$B$406,$A30,'Open Items'!$L$7:$L$406,G19))</f>
        <v/>
      </c>
      <c r="H30" s="48">
        <f>IF($A30="","",SUMIFS('Open Items'!$I$7:$I$406,'Open Items'!$B$7:$B$406,$A30,'Open Items'!$L$7:$L$406,H19))</f>
        <v/>
      </c>
      <c r="I30" s="48">
        <f>IF($A30="","",SUM(C30:H30))</f>
        <v/>
      </c>
    </row>
    <row r="31" ht="15" customHeight="1" s="30">
      <c r="A31" s="46">
        <f>IF('Party Master'!B18="","",'Party Master'!B18)</f>
        <v/>
      </c>
      <c r="B31" s="60">
        <f>IF($A31="","",IFERROR(VLOOKUP($A31,PartyTbl,2,FALSE()),""))</f>
        <v/>
      </c>
      <c r="C31" s="48">
        <f>IF($A31="","",SUMIFS('Open Items'!$I$7:$I$406,'Open Items'!$B$7:$B$406,$A31,'Open Items'!$L$7:$L$406,C19))</f>
        <v/>
      </c>
      <c r="D31" s="48">
        <f>IF($A31="","",SUMIFS('Open Items'!$I$7:$I$406,'Open Items'!$B$7:$B$406,$A31,'Open Items'!$L$7:$L$406,D19))</f>
        <v/>
      </c>
      <c r="E31" s="48">
        <f>IF($A31="","",SUMIFS('Open Items'!$I$7:$I$406,'Open Items'!$B$7:$B$406,$A31,'Open Items'!$L$7:$L$406,E19))</f>
        <v/>
      </c>
      <c r="F31" s="48">
        <f>IF($A31="","",SUMIFS('Open Items'!$I$7:$I$406,'Open Items'!$B$7:$B$406,$A31,'Open Items'!$L$7:$L$406,F19))</f>
        <v/>
      </c>
      <c r="G31" s="48">
        <f>IF($A31="","",SUMIFS('Open Items'!$I$7:$I$406,'Open Items'!$B$7:$B$406,$A31,'Open Items'!$L$7:$L$406,G19))</f>
        <v/>
      </c>
      <c r="H31" s="48">
        <f>IF($A31="","",SUMIFS('Open Items'!$I$7:$I$406,'Open Items'!$B$7:$B$406,$A31,'Open Items'!$L$7:$L$406,H19))</f>
        <v/>
      </c>
      <c r="I31" s="48">
        <f>IF($A31="","",SUM(C31:H31))</f>
        <v/>
      </c>
    </row>
    <row r="32" ht="15" customHeight="1" s="30">
      <c r="A32" s="46">
        <f>IF('Party Master'!B19="","",'Party Master'!B19)</f>
        <v/>
      </c>
      <c r="B32" s="60">
        <f>IF($A32="","",IFERROR(VLOOKUP($A32,PartyTbl,2,FALSE()),""))</f>
        <v/>
      </c>
      <c r="C32" s="48">
        <f>IF($A32="","",SUMIFS('Open Items'!$I$7:$I$406,'Open Items'!$B$7:$B$406,$A32,'Open Items'!$L$7:$L$406,C19))</f>
        <v/>
      </c>
      <c r="D32" s="48">
        <f>IF($A32="","",SUMIFS('Open Items'!$I$7:$I$406,'Open Items'!$B$7:$B$406,$A32,'Open Items'!$L$7:$L$406,D19))</f>
        <v/>
      </c>
      <c r="E32" s="48">
        <f>IF($A32="","",SUMIFS('Open Items'!$I$7:$I$406,'Open Items'!$B$7:$B$406,$A32,'Open Items'!$L$7:$L$406,E19))</f>
        <v/>
      </c>
      <c r="F32" s="48">
        <f>IF($A32="","",SUMIFS('Open Items'!$I$7:$I$406,'Open Items'!$B$7:$B$406,$A32,'Open Items'!$L$7:$L$406,F19))</f>
        <v/>
      </c>
      <c r="G32" s="48">
        <f>IF($A32="","",SUMIFS('Open Items'!$I$7:$I$406,'Open Items'!$B$7:$B$406,$A32,'Open Items'!$L$7:$L$406,G19))</f>
        <v/>
      </c>
      <c r="H32" s="48">
        <f>IF($A32="","",SUMIFS('Open Items'!$I$7:$I$406,'Open Items'!$B$7:$B$406,$A32,'Open Items'!$L$7:$L$406,H19))</f>
        <v/>
      </c>
      <c r="I32" s="48">
        <f>IF($A32="","",SUM(C32:H32))</f>
        <v/>
      </c>
    </row>
    <row r="33" ht="15" customHeight="1" s="30">
      <c r="A33" s="46">
        <f>IF('Party Master'!B20="","",'Party Master'!B20)</f>
        <v/>
      </c>
      <c r="B33" s="60">
        <f>IF($A33="","",IFERROR(VLOOKUP($A33,PartyTbl,2,FALSE()),""))</f>
        <v/>
      </c>
      <c r="C33" s="48">
        <f>IF($A33="","",SUMIFS('Open Items'!$I$7:$I$406,'Open Items'!$B$7:$B$406,$A33,'Open Items'!$L$7:$L$406,C19))</f>
        <v/>
      </c>
      <c r="D33" s="48">
        <f>IF($A33="","",SUMIFS('Open Items'!$I$7:$I$406,'Open Items'!$B$7:$B$406,$A33,'Open Items'!$L$7:$L$406,D19))</f>
        <v/>
      </c>
      <c r="E33" s="48">
        <f>IF($A33="","",SUMIFS('Open Items'!$I$7:$I$406,'Open Items'!$B$7:$B$406,$A33,'Open Items'!$L$7:$L$406,E19))</f>
        <v/>
      </c>
      <c r="F33" s="48">
        <f>IF($A33="","",SUMIFS('Open Items'!$I$7:$I$406,'Open Items'!$B$7:$B$406,$A33,'Open Items'!$L$7:$L$406,F19))</f>
        <v/>
      </c>
      <c r="G33" s="48">
        <f>IF($A33="","",SUMIFS('Open Items'!$I$7:$I$406,'Open Items'!$B$7:$B$406,$A33,'Open Items'!$L$7:$L$406,G19))</f>
        <v/>
      </c>
      <c r="H33" s="48">
        <f>IF($A33="","",SUMIFS('Open Items'!$I$7:$I$406,'Open Items'!$B$7:$B$406,$A33,'Open Items'!$L$7:$L$406,H19))</f>
        <v/>
      </c>
      <c r="I33" s="48">
        <f>IF($A33="","",SUM(C33:H33))</f>
        <v/>
      </c>
    </row>
    <row r="34" ht="15" customHeight="1" s="30">
      <c r="A34" s="46">
        <f>IF('Party Master'!B21="","",'Party Master'!B21)</f>
        <v/>
      </c>
      <c r="B34" s="60">
        <f>IF($A34="","",IFERROR(VLOOKUP($A34,PartyTbl,2,FALSE()),""))</f>
        <v/>
      </c>
      <c r="C34" s="48">
        <f>IF($A34="","",SUMIFS('Open Items'!$I$7:$I$406,'Open Items'!$B$7:$B$406,$A34,'Open Items'!$L$7:$L$406,C19))</f>
        <v/>
      </c>
      <c r="D34" s="48">
        <f>IF($A34="","",SUMIFS('Open Items'!$I$7:$I$406,'Open Items'!$B$7:$B$406,$A34,'Open Items'!$L$7:$L$406,D19))</f>
        <v/>
      </c>
      <c r="E34" s="48">
        <f>IF($A34="","",SUMIFS('Open Items'!$I$7:$I$406,'Open Items'!$B$7:$B$406,$A34,'Open Items'!$L$7:$L$406,E19))</f>
        <v/>
      </c>
      <c r="F34" s="48">
        <f>IF($A34="","",SUMIFS('Open Items'!$I$7:$I$406,'Open Items'!$B$7:$B$406,$A34,'Open Items'!$L$7:$L$406,F19))</f>
        <v/>
      </c>
      <c r="G34" s="48">
        <f>IF($A34="","",SUMIFS('Open Items'!$I$7:$I$406,'Open Items'!$B$7:$B$406,$A34,'Open Items'!$L$7:$L$406,G19))</f>
        <v/>
      </c>
      <c r="H34" s="48">
        <f>IF($A34="","",SUMIFS('Open Items'!$I$7:$I$406,'Open Items'!$B$7:$B$406,$A34,'Open Items'!$L$7:$L$406,H19))</f>
        <v/>
      </c>
      <c r="I34" s="48">
        <f>IF($A34="","",SUM(C34:H34))</f>
        <v/>
      </c>
    </row>
    <row r="35" ht="15" customHeight="1" s="30">
      <c r="A35" s="46">
        <f>IF('Party Master'!B22="","",'Party Master'!B22)</f>
        <v/>
      </c>
      <c r="B35" s="60">
        <f>IF($A35="","",IFERROR(VLOOKUP($A35,PartyTbl,2,FALSE()),""))</f>
        <v/>
      </c>
      <c r="C35" s="48">
        <f>IF($A35="","",SUMIFS('Open Items'!$I$7:$I$406,'Open Items'!$B$7:$B$406,$A35,'Open Items'!$L$7:$L$406,C19))</f>
        <v/>
      </c>
      <c r="D35" s="48">
        <f>IF($A35="","",SUMIFS('Open Items'!$I$7:$I$406,'Open Items'!$B$7:$B$406,$A35,'Open Items'!$L$7:$L$406,D19))</f>
        <v/>
      </c>
      <c r="E35" s="48">
        <f>IF($A35="","",SUMIFS('Open Items'!$I$7:$I$406,'Open Items'!$B$7:$B$406,$A35,'Open Items'!$L$7:$L$406,E19))</f>
        <v/>
      </c>
      <c r="F35" s="48">
        <f>IF($A35="","",SUMIFS('Open Items'!$I$7:$I$406,'Open Items'!$B$7:$B$406,$A35,'Open Items'!$L$7:$L$406,F19))</f>
        <v/>
      </c>
      <c r="G35" s="48">
        <f>IF($A35="","",SUMIFS('Open Items'!$I$7:$I$406,'Open Items'!$B$7:$B$406,$A35,'Open Items'!$L$7:$L$406,G19))</f>
        <v/>
      </c>
      <c r="H35" s="48">
        <f>IF($A35="","",SUMIFS('Open Items'!$I$7:$I$406,'Open Items'!$B$7:$B$406,$A35,'Open Items'!$L$7:$L$406,H19))</f>
        <v/>
      </c>
      <c r="I35" s="48">
        <f>IF($A35="","",SUM(C35:H35))</f>
        <v/>
      </c>
    </row>
    <row r="36" ht="15" customHeight="1" s="30">
      <c r="A36" s="46">
        <f>IF('Party Master'!B23="","",'Party Master'!B23)</f>
        <v/>
      </c>
      <c r="B36" s="60">
        <f>IF($A36="","",IFERROR(VLOOKUP($A36,PartyTbl,2,FALSE()),""))</f>
        <v/>
      </c>
      <c r="C36" s="48">
        <f>IF($A36="","",SUMIFS('Open Items'!$I$7:$I$406,'Open Items'!$B$7:$B$406,$A36,'Open Items'!$L$7:$L$406,C19))</f>
        <v/>
      </c>
      <c r="D36" s="48">
        <f>IF($A36="","",SUMIFS('Open Items'!$I$7:$I$406,'Open Items'!$B$7:$B$406,$A36,'Open Items'!$L$7:$L$406,D19))</f>
        <v/>
      </c>
      <c r="E36" s="48">
        <f>IF($A36="","",SUMIFS('Open Items'!$I$7:$I$406,'Open Items'!$B$7:$B$406,$A36,'Open Items'!$L$7:$L$406,E19))</f>
        <v/>
      </c>
      <c r="F36" s="48">
        <f>IF($A36="","",SUMIFS('Open Items'!$I$7:$I$406,'Open Items'!$B$7:$B$406,$A36,'Open Items'!$L$7:$L$406,F19))</f>
        <v/>
      </c>
      <c r="G36" s="48">
        <f>IF($A36="","",SUMIFS('Open Items'!$I$7:$I$406,'Open Items'!$B$7:$B$406,$A36,'Open Items'!$L$7:$L$406,G19))</f>
        <v/>
      </c>
      <c r="H36" s="48">
        <f>IF($A36="","",SUMIFS('Open Items'!$I$7:$I$406,'Open Items'!$B$7:$B$406,$A36,'Open Items'!$L$7:$L$406,H19))</f>
        <v/>
      </c>
      <c r="I36" s="48">
        <f>IF($A36="","",SUM(C36:H36))</f>
        <v/>
      </c>
    </row>
    <row r="37" ht="15" customHeight="1" s="30">
      <c r="A37" s="46">
        <f>IF('Party Master'!B24="","",'Party Master'!B24)</f>
        <v/>
      </c>
      <c r="B37" s="60">
        <f>IF($A37="","",IFERROR(VLOOKUP($A37,PartyTbl,2,FALSE()),""))</f>
        <v/>
      </c>
      <c r="C37" s="48">
        <f>IF($A37="","",SUMIFS('Open Items'!$I$7:$I$406,'Open Items'!$B$7:$B$406,$A37,'Open Items'!$L$7:$L$406,C19))</f>
        <v/>
      </c>
      <c r="D37" s="48">
        <f>IF($A37="","",SUMIFS('Open Items'!$I$7:$I$406,'Open Items'!$B$7:$B$406,$A37,'Open Items'!$L$7:$L$406,D19))</f>
        <v/>
      </c>
      <c r="E37" s="48">
        <f>IF($A37="","",SUMIFS('Open Items'!$I$7:$I$406,'Open Items'!$B$7:$B$406,$A37,'Open Items'!$L$7:$L$406,E19))</f>
        <v/>
      </c>
      <c r="F37" s="48">
        <f>IF($A37="","",SUMIFS('Open Items'!$I$7:$I$406,'Open Items'!$B$7:$B$406,$A37,'Open Items'!$L$7:$L$406,F19))</f>
        <v/>
      </c>
      <c r="G37" s="48">
        <f>IF($A37="","",SUMIFS('Open Items'!$I$7:$I$406,'Open Items'!$B$7:$B$406,$A37,'Open Items'!$L$7:$L$406,G19))</f>
        <v/>
      </c>
      <c r="H37" s="48">
        <f>IF($A37="","",SUMIFS('Open Items'!$I$7:$I$406,'Open Items'!$B$7:$B$406,$A37,'Open Items'!$L$7:$L$406,H19))</f>
        <v/>
      </c>
      <c r="I37" s="48">
        <f>IF($A37="","",SUM(C37:H37))</f>
        <v/>
      </c>
    </row>
    <row r="38" ht="15" customHeight="1" s="30">
      <c r="A38" s="46">
        <f>IF('Party Master'!B25="","",'Party Master'!B25)</f>
        <v/>
      </c>
      <c r="B38" s="60">
        <f>IF($A38="","",IFERROR(VLOOKUP($A38,PartyTbl,2,FALSE()),""))</f>
        <v/>
      </c>
      <c r="C38" s="48">
        <f>IF($A38="","",SUMIFS('Open Items'!$I$7:$I$406,'Open Items'!$B$7:$B$406,$A38,'Open Items'!$L$7:$L$406,C19))</f>
        <v/>
      </c>
      <c r="D38" s="48">
        <f>IF($A38="","",SUMIFS('Open Items'!$I$7:$I$406,'Open Items'!$B$7:$B$406,$A38,'Open Items'!$L$7:$L$406,D19))</f>
        <v/>
      </c>
      <c r="E38" s="48">
        <f>IF($A38="","",SUMIFS('Open Items'!$I$7:$I$406,'Open Items'!$B$7:$B$406,$A38,'Open Items'!$L$7:$L$406,E19))</f>
        <v/>
      </c>
      <c r="F38" s="48">
        <f>IF($A38="","",SUMIFS('Open Items'!$I$7:$I$406,'Open Items'!$B$7:$B$406,$A38,'Open Items'!$L$7:$L$406,F19))</f>
        <v/>
      </c>
      <c r="G38" s="48">
        <f>IF($A38="","",SUMIFS('Open Items'!$I$7:$I$406,'Open Items'!$B$7:$B$406,$A38,'Open Items'!$L$7:$L$406,G19))</f>
        <v/>
      </c>
      <c r="H38" s="48">
        <f>IF($A38="","",SUMIFS('Open Items'!$I$7:$I$406,'Open Items'!$B$7:$B$406,$A38,'Open Items'!$L$7:$L$406,H19))</f>
        <v/>
      </c>
      <c r="I38" s="48">
        <f>IF($A38="","",SUM(C38:H38))</f>
        <v/>
      </c>
    </row>
    <row r="39" ht="15" customHeight="1" s="30">
      <c r="A39" s="46">
        <f>IF('Party Master'!B26="","",'Party Master'!B26)</f>
        <v/>
      </c>
      <c r="B39" s="60">
        <f>IF($A39="","",IFERROR(VLOOKUP($A39,PartyTbl,2,FALSE()),""))</f>
        <v/>
      </c>
      <c r="C39" s="48">
        <f>IF($A39="","",SUMIFS('Open Items'!$I$7:$I$406,'Open Items'!$B$7:$B$406,$A39,'Open Items'!$L$7:$L$406,C19))</f>
        <v/>
      </c>
      <c r="D39" s="48">
        <f>IF($A39="","",SUMIFS('Open Items'!$I$7:$I$406,'Open Items'!$B$7:$B$406,$A39,'Open Items'!$L$7:$L$406,D19))</f>
        <v/>
      </c>
      <c r="E39" s="48">
        <f>IF($A39="","",SUMIFS('Open Items'!$I$7:$I$406,'Open Items'!$B$7:$B$406,$A39,'Open Items'!$L$7:$L$406,E19))</f>
        <v/>
      </c>
      <c r="F39" s="48">
        <f>IF($A39="","",SUMIFS('Open Items'!$I$7:$I$406,'Open Items'!$B$7:$B$406,$A39,'Open Items'!$L$7:$L$406,F19))</f>
        <v/>
      </c>
      <c r="G39" s="48">
        <f>IF($A39="","",SUMIFS('Open Items'!$I$7:$I$406,'Open Items'!$B$7:$B$406,$A39,'Open Items'!$L$7:$L$406,G19))</f>
        <v/>
      </c>
      <c r="H39" s="48">
        <f>IF($A39="","",SUMIFS('Open Items'!$I$7:$I$406,'Open Items'!$B$7:$B$406,$A39,'Open Items'!$L$7:$L$406,H19))</f>
        <v/>
      </c>
      <c r="I39" s="48">
        <f>IF($A39="","",SUM(C39:H39))</f>
        <v/>
      </c>
    </row>
    <row r="40" ht="15" customHeight="1" s="30">
      <c r="A40" s="46">
        <f>IF('Party Master'!B27="","",'Party Master'!B27)</f>
        <v/>
      </c>
      <c r="B40" s="60">
        <f>IF($A40="","",IFERROR(VLOOKUP($A40,PartyTbl,2,FALSE()),""))</f>
        <v/>
      </c>
      <c r="C40" s="48">
        <f>IF($A40="","",SUMIFS('Open Items'!$I$7:$I$406,'Open Items'!$B$7:$B$406,$A40,'Open Items'!$L$7:$L$406,C19))</f>
        <v/>
      </c>
      <c r="D40" s="48">
        <f>IF($A40="","",SUMIFS('Open Items'!$I$7:$I$406,'Open Items'!$B$7:$B$406,$A40,'Open Items'!$L$7:$L$406,D19))</f>
        <v/>
      </c>
      <c r="E40" s="48">
        <f>IF($A40="","",SUMIFS('Open Items'!$I$7:$I$406,'Open Items'!$B$7:$B$406,$A40,'Open Items'!$L$7:$L$406,E19))</f>
        <v/>
      </c>
      <c r="F40" s="48">
        <f>IF($A40="","",SUMIFS('Open Items'!$I$7:$I$406,'Open Items'!$B$7:$B$406,$A40,'Open Items'!$L$7:$L$406,F19))</f>
        <v/>
      </c>
      <c r="G40" s="48">
        <f>IF($A40="","",SUMIFS('Open Items'!$I$7:$I$406,'Open Items'!$B$7:$B$406,$A40,'Open Items'!$L$7:$L$406,G19))</f>
        <v/>
      </c>
      <c r="H40" s="48">
        <f>IF($A40="","",SUMIFS('Open Items'!$I$7:$I$406,'Open Items'!$B$7:$B$406,$A40,'Open Items'!$L$7:$L$406,H19))</f>
        <v/>
      </c>
      <c r="I40" s="48">
        <f>IF($A40="","",SUM(C40:H40))</f>
        <v/>
      </c>
    </row>
    <row r="41" ht="15" customHeight="1" s="30">
      <c r="A41" s="46">
        <f>IF('Party Master'!B28="","",'Party Master'!B28)</f>
        <v/>
      </c>
      <c r="B41" s="60">
        <f>IF($A41="","",IFERROR(VLOOKUP($A41,PartyTbl,2,FALSE()),""))</f>
        <v/>
      </c>
      <c r="C41" s="48">
        <f>IF($A41="","",SUMIFS('Open Items'!$I$7:$I$406,'Open Items'!$B$7:$B$406,$A41,'Open Items'!$L$7:$L$406,C19))</f>
        <v/>
      </c>
      <c r="D41" s="48">
        <f>IF($A41="","",SUMIFS('Open Items'!$I$7:$I$406,'Open Items'!$B$7:$B$406,$A41,'Open Items'!$L$7:$L$406,D19))</f>
        <v/>
      </c>
      <c r="E41" s="48">
        <f>IF($A41="","",SUMIFS('Open Items'!$I$7:$I$406,'Open Items'!$B$7:$B$406,$A41,'Open Items'!$L$7:$L$406,E19))</f>
        <v/>
      </c>
      <c r="F41" s="48">
        <f>IF($A41="","",SUMIFS('Open Items'!$I$7:$I$406,'Open Items'!$B$7:$B$406,$A41,'Open Items'!$L$7:$L$406,F19))</f>
        <v/>
      </c>
      <c r="G41" s="48">
        <f>IF($A41="","",SUMIFS('Open Items'!$I$7:$I$406,'Open Items'!$B$7:$B$406,$A41,'Open Items'!$L$7:$L$406,G19))</f>
        <v/>
      </c>
      <c r="H41" s="48">
        <f>IF($A41="","",SUMIFS('Open Items'!$I$7:$I$406,'Open Items'!$B$7:$B$406,$A41,'Open Items'!$L$7:$L$406,H19))</f>
        <v/>
      </c>
      <c r="I41" s="48">
        <f>IF($A41="","",SUM(C41:H41))</f>
        <v/>
      </c>
    </row>
    <row r="42" ht="15" customHeight="1" s="30">
      <c r="A42" s="46">
        <f>IF('Party Master'!B29="","",'Party Master'!B29)</f>
        <v/>
      </c>
      <c r="B42" s="60">
        <f>IF($A42="","",IFERROR(VLOOKUP($A42,PartyTbl,2,FALSE()),""))</f>
        <v/>
      </c>
      <c r="C42" s="48">
        <f>IF($A42="","",SUMIFS('Open Items'!$I$7:$I$406,'Open Items'!$B$7:$B$406,$A42,'Open Items'!$L$7:$L$406,C19))</f>
        <v/>
      </c>
      <c r="D42" s="48">
        <f>IF($A42="","",SUMIFS('Open Items'!$I$7:$I$406,'Open Items'!$B$7:$B$406,$A42,'Open Items'!$L$7:$L$406,D19))</f>
        <v/>
      </c>
      <c r="E42" s="48">
        <f>IF($A42="","",SUMIFS('Open Items'!$I$7:$I$406,'Open Items'!$B$7:$B$406,$A42,'Open Items'!$L$7:$L$406,E19))</f>
        <v/>
      </c>
      <c r="F42" s="48">
        <f>IF($A42="","",SUMIFS('Open Items'!$I$7:$I$406,'Open Items'!$B$7:$B$406,$A42,'Open Items'!$L$7:$L$406,F19))</f>
        <v/>
      </c>
      <c r="G42" s="48">
        <f>IF($A42="","",SUMIFS('Open Items'!$I$7:$I$406,'Open Items'!$B$7:$B$406,$A42,'Open Items'!$L$7:$L$406,G19))</f>
        <v/>
      </c>
      <c r="H42" s="48">
        <f>IF($A42="","",SUMIFS('Open Items'!$I$7:$I$406,'Open Items'!$B$7:$B$406,$A42,'Open Items'!$L$7:$L$406,H19))</f>
        <v/>
      </c>
      <c r="I42" s="48">
        <f>IF($A42="","",SUM(C42:H42))</f>
        <v/>
      </c>
    </row>
    <row r="43" ht="15" customHeight="1" s="30">
      <c r="A43" s="46">
        <f>IF('Party Master'!B30="","",'Party Master'!B30)</f>
        <v/>
      </c>
      <c r="B43" s="60">
        <f>IF($A43="","",IFERROR(VLOOKUP($A43,PartyTbl,2,FALSE()),""))</f>
        <v/>
      </c>
      <c r="C43" s="48">
        <f>IF($A43="","",SUMIFS('Open Items'!$I$7:$I$406,'Open Items'!$B$7:$B$406,$A43,'Open Items'!$L$7:$L$406,C19))</f>
        <v/>
      </c>
      <c r="D43" s="48">
        <f>IF($A43="","",SUMIFS('Open Items'!$I$7:$I$406,'Open Items'!$B$7:$B$406,$A43,'Open Items'!$L$7:$L$406,D19))</f>
        <v/>
      </c>
      <c r="E43" s="48">
        <f>IF($A43="","",SUMIFS('Open Items'!$I$7:$I$406,'Open Items'!$B$7:$B$406,$A43,'Open Items'!$L$7:$L$406,E19))</f>
        <v/>
      </c>
      <c r="F43" s="48">
        <f>IF($A43="","",SUMIFS('Open Items'!$I$7:$I$406,'Open Items'!$B$7:$B$406,$A43,'Open Items'!$L$7:$L$406,F19))</f>
        <v/>
      </c>
      <c r="G43" s="48">
        <f>IF($A43="","",SUMIFS('Open Items'!$I$7:$I$406,'Open Items'!$B$7:$B$406,$A43,'Open Items'!$L$7:$L$406,G19))</f>
        <v/>
      </c>
      <c r="H43" s="48">
        <f>IF($A43="","",SUMIFS('Open Items'!$I$7:$I$406,'Open Items'!$B$7:$B$406,$A43,'Open Items'!$L$7:$L$406,H19))</f>
        <v/>
      </c>
      <c r="I43" s="48">
        <f>IF($A43="","",SUM(C43:H43))</f>
        <v/>
      </c>
    </row>
    <row r="44" ht="15" customHeight="1" s="30">
      <c r="A44" s="46">
        <f>IF('Party Master'!B31="","",'Party Master'!B31)</f>
        <v/>
      </c>
      <c r="B44" s="60">
        <f>IF($A44="","",IFERROR(VLOOKUP($A44,PartyTbl,2,FALSE()),""))</f>
        <v/>
      </c>
      <c r="C44" s="48">
        <f>IF($A44="","",SUMIFS('Open Items'!$I$7:$I$406,'Open Items'!$B$7:$B$406,$A44,'Open Items'!$L$7:$L$406,C19))</f>
        <v/>
      </c>
      <c r="D44" s="48">
        <f>IF($A44="","",SUMIFS('Open Items'!$I$7:$I$406,'Open Items'!$B$7:$B$406,$A44,'Open Items'!$L$7:$L$406,D19))</f>
        <v/>
      </c>
      <c r="E44" s="48">
        <f>IF($A44="","",SUMIFS('Open Items'!$I$7:$I$406,'Open Items'!$B$7:$B$406,$A44,'Open Items'!$L$7:$L$406,E19))</f>
        <v/>
      </c>
      <c r="F44" s="48">
        <f>IF($A44="","",SUMIFS('Open Items'!$I$7:$I$406,'Open Items'!$B$7:$B$406,$A44,'Open Items'!$L$7:$L$406,F19))</f>
        <v/>
      </c>
      <c r="G44" s="48">
        <f>IF($A44="","",SUMIFS('Open Items'!$I$7:$I$406,'Open Items'!$B$7:$B$406,$A44,'Open Items'!$L$7:$L$406,G19))</f>
        <v/>
      </c>
      <c r="H44" s="48">
        <f>IF($A44="","",SUMIFS('Open Items'!$I$7:$I$406,'Open Items'!$B$7:$B$406,$A44,'Open Items'!$L$7:$L$406,H19))</f>
        <v/>
      </c>
      <c r="I44" s="48">
        <f>IF($A44="","",SUM(C44:H44))</f>
        <v/>
      </c>
    </row>
    <row r="45" ht="15" customHeight="1" s="30">
      <c r="A45" s="46">
        <f>IF('Party Master'!B32="","",'Party Master'!B32)</f>
        <v/>
      </c>
      <c r="B45" s="60">
        <f>IF($A45="","",IFERROR(VLOOKUP($A45,PartyTbl,2,FALSE()),""))</f>
        <v/>
      </c>
      <c r="C45" s="48">
        <f>IF($A45="","",SUMIFS('Open Items'!$I$7:$I$406,'Open Items'!$B$7:$B$406,$A45,'Open Items'!$L$7:$L$406,C19))</f>
        <v/>
      </c>
      <c r="D45" s="48">
        <f>IF($A45="","",SUMIFS('Open Items'!$I$7:$I$406,'Open Items'!$B$7:$B$406,$A45,'Open Items'!$L$7:$L$406,D19))</f>
        <v/>
      </c>
      <c r="E45" s="48">
        <f>IF($A45="","",SUMIFS('Open Items'!$I$7:$I$406,'Open Items'!$B$7:$B$406,$A45,'Open Items'!$L$7:$L$406,E19))</f>
        <v/>
      </c>
      <c r="F45" s="48">
        <f>IF($A45="","",SUMIFS('Open Items'!$I$7:$I$406,'Open Items'!$B$7:$B$406,$A45,'Open Items'!$L$7:$L$406,F19))</f>
        <v/>
      </c>
      <c r="G45" s="48">
        <f>IF($A45="","",SUMIFS('Open Items'!$I$7:$I$406,'Open Items'!$B$7:$B$406,$A45,'Open Items'!$L$7:$L$406,G19))</f>
        <v/>
      </c>
      <c r="H45" s="48">
        <f>IF($A45="","",SUMIFS('Open Items'!$I$7:$I$406,'Open Items'!$B$7:$B$406,$A45,'Open Items'!$L$7:$L$406,H19))</f>
        <v/>
      </c>
      <c r="I45" s="48">
        <f>IF($A45="","",SUM(C45:H45))</f>
        <v/>
      </c>
    </row>
    <row r="46" ht="15" customHeight="1" s="30">
      <c r="A46" s="46">
        <f>IF('Party Master'!B33="","",'Party Master'!B33)</f>
        <v/>
      </c>
      <c r="B46" s="60">
        <f>IF($A46="","",IFERROR(VLOOKUP($A46,PartyTbl,2,FALSE()),""))</f>
        <v/>
      </c>
      <c r="C46" s="48">
        <f>IF($A46="","",SUMIFS('Open Items'!$I$7:$I$406,'Open Items'!$B$7:$B$406,$A46,'Open Items'!$L$7:$L$406,C19))</f>
        <v/>
      </c>
      <c r="D46" s="48">
        <f>IF($A46="","",SUMIFS('Open Items'!$I$7:$I$406,'Open Items'!$B$7:$B$406,$A46,'Open Items'!$L$7:$L$406,D19))</f>
        <v/>
      </c>
      <c r="E46" s="48">
        <f>IF($A46="","",SUMIFS('Open Items'!$I$7:$I$406,'Open Items'!$B$7:$B$406,$A46,'Open Items'!$L$7:$L$406,E19))</f>
        <v/>
      </c>
      <c r="F46" s="48">
        <f>IF($A46="","",SUMIFS('Open Items'!$I$7:$I$406,'Open Items'!$B$7:$B$406,$A46,'Open Items'!$L$7:$L$406,F19))</f>
        <v/>
      </c>
      <c r="G46" s="48">
        <f>IF($A46="","",SUMIFS('Open Items'!$I$7:$I$406,'Open Items'!$B$7:$B$406,$A46,'Open Items'!$L$7:$L$406,G19))</f>
        <v/>
      </c>
      <c r="H46" s="48">
        <f>IF($A46="","",SUMIFS('Open Items'!$I$7:$I$406,'Open Items'!$B$7:$B$406,$A46,'Open Items'!$L$7:$L$406,H19))</f>
        <v/>
      </c>
      <c r="I46" s="48">
        <f>IF($A46="","",SUM(C46:H46))</f>
        <v/>
      </c>
    </row>
    <row r="47" ht="15" customHeight="1" s="30">
      <c r="A47" s="46">
        <f>IF('Party Master'!B34="","",'Party Master'!B34)</f>
        <v/>
      </c>
      <c r="B47" s="60">
        <f>IF($A47="","",IFERROR(VLOOKUP($A47,PartyTbl,2,FALSE()),""))</f>
        <v/>
      </c>
      <c r="C47" s="48">
        <f>IF($A47="","",SUMIFS('Open Items'!$I$7:$I$406,'Open Items'!$B$7:$B$406,$A47,'Open Items'!$L$7:$L$406,C19))</f>
        <v/>
      </c>
      <c r="D47" s="48">
        <f>IF($A47="","",SUMIFS('Open Items'!$I$7:$I$406,'Open Items'!$B$7:$B$406,$A47,'Open Items'!$L$7:$L$406,D19))</f>
        <v/>
      </c>
      <c r="E47" s="48">
        <f>IF($A47="","",SUMIFS('Open Items'!$I$7:$I$406,'Open Items'!$B$7:$B$406,$A47,'Open Items'!$L$7:$L$406,E19))</f>
        <v/>
      </c>
      <c r="F47" s="48">
        <f>IF($A47="","",SUMIFS('Open Items'!$I$7:$I$406,'Open Items'!$B$7:$B$406,$A47,'Open Items'!$L$7:$L$406,F19))</f>
        <v/>
      </c>
      <c r="G47" s="48">
        <f>IF($A47="","",SUMIFS('Open Items'!$I$7:$I$406,'Open Items'!$B$7:$B$406,$A47,'Open Items'!$L$7:$L$406,G19))</f>
        <v/>
      </c>
      <c r="H47" s="48">
        <f>IF($A47="","",SUMIFS('Open Items'!$I$7:$I$406,'Open Items'!$B$7:$B$406,$A47,'Open Items'!$L$7:$L$406,H19))</f>
        <v/>
      </c>
      <c r="I47" s="48">
        <f>IF($A47="","",SUM(C47:H47))</f>
        <v/>
      </c>
    </row>
    <row r="48" ht="15" customHeight="1" s="30">
      <c r="A48" s="46">
        <f>IF('Party Master'!B35="","",'Party Master'!B35)</f>
        <v/>
      </c>
      <c r="B48" s="60">
        <f>IF($A48="","",IFERROR(VLOOKUP($A48,PartyTbl,2,FALSE()),""))</f>
        <v/>
      </c>
      <c r="C48" s="48">
        <f>IF($A48="","",SUMIFS('Open Items'!$I$7:$I$406,'Open Items'!$B$7:$B$406,$A48,'Open Items'!$L$7:$L$406,C19))</f>
        <v/>
      </c>
      <c r="D48" s="48">
        <f>IF($A48="","",SUMIFS('Open Items'!$I$7:$I$406,'Open Items'!$B$7:$B$406,$A48,'Open Items'!$L$7:$L$406,D19))</f>
        <v/>
      </c>
      <c r="E48" s="48">
        <f>IF($A48="","",SUMIFS('Open Items'!$I$7:$I$406,'Open Items'!$B$7:$B$406,$A48,'Open Items'!$L$7:$L$406,E19))</f>
        <v/>
      </c>
      <c r="F48" s="48">
        <f>IF($A48="","",SUMIFS('Open Items'!$I$7:$I$406,'Open Items'!$B$7:$B$406,$A48,'Open Items'!$L$7:$L$406,F19))</f>
        <v/>
      </c>
      <c r="G48" s="48">
        <f>IF($A48="","",SUMIFS('Open Items'!$I$7:$I$406,'Open Items'!$B$7:$B$406,$A48,'Open Items'!$L$7:$L$406,G19))</f>
        <v/>
      </c>
      <c r="H48" s="48">
        <f>IF($A48="","",SUMIFS('Open Items'!$I$7:$I$406,'Open Items'!$B$7:$B$406,$A48,'Open Items'!$L$7:$L$406,H19))</f>
        <v/>
      </c>
      <c r="I48" s="48">
        <f>IF($A48="","",SUM(C48:H48))</f>
        <v/>
      </c>
    </row>
    <row r="49" ht="15" customHeight="1" s="30">
      <c r="A49" s="46">
        <f>IF('Party Master'!B36="","",'Party Master'!B36)</f>
        <v/>
      </c>
      <c r="B49" s="60">
        <f>IF($A49="","",IFERROR(VLOOKUP($A49,PartyTbl,2,FALSE()),""))</f>
        <v/>
      </c>
      <c r="C49" s="48">
        <f>IF($A49="","",SUMIFS('Open Items'!$I$7:$I$406,'Open Items'!$B$7:$B$406,$A49,'Open Items'!$L$7:$L$406,C19))</f>
        <v/>
      </c>
      <c r="D49" s="48">
        <f>IF($A49="","",SUMIFS('Open Items'!$I$7:$I$406,'Open Items'!$B$7:$B$406,$A49,'Open Items'!$L$7:$L$406,D19))</f>
        <v/>
      </c>
      <c r="E49" s="48">
        <f>IF($A49="","",SUMIFS('Open Items'!$I$7:$I$406,'Open Items'!$B$7:$B$406,$A49,'Open Items'!$L$7:$L$406,E19))</f>
        <v/>
      </c>
      <c r="F49" s="48">
        <f>IF($A49="","",SUMIFS('Open Items'!$I$7:$I$406,'Open Items'!$B$7:$B$406,$A49,'Open Items'!$L$7:$L$406,F19))</f>
        <v/>
      </c>
      <c r="G49" s="48">
        <f>IF($A49="","",SUMIFS('Open Items'!$I$7:$I$406,'Open Items'!$B$7:$B$406,$A49,'Open Items'!$L$7:$L$406,G19))</f>
        <v/>
      </c>
      <c r="H49" s="48">
        <f>IF($A49="","",SUMIFS('Open Items'!$I$7:$I$406,'Open Items'!$B$7:$B$406,$A49,'Open Items'!$L$7:$L$406,H19))</f>
        <v/>
      </c>
      <c r="I49" s="48">
        <f>IF($A49="","",SUM(C49:H49))</f>
        <v/>
      </c>
    </row>
    <row r="50" ht="15" customHeight="1" s="30">
      <c r="A50" s="46">
        <f>IF('Party Master'!B37="","",'Party Master'!B37)</f>
        <v/>
      </c>
      <c r="B50" s="60">
        <f>IF($A50="","",IFERROR(VLOOKUP($A50,PartyTbl,2,FALSE()),""))</f>
        <v/>
      </c>
      <c r="C50" s="48">
        <f>IF($A50="","",SUMIFS('Open Items'!$I$7:$I$406,'Open Items'!$B$7:$B$406,$A50,'Open Items'!$L$7:$L$406,C19))</f>
        <v/>
      </c>
      <c r="D50" s="48">
        <f>IF($A50="","",SUMIFS('Open Items'!$I$7:$I$406,'Open Items'!$B$7:$B$406,$A50,'Open Items'!$L$7:$L$406,D19))</f>
        <v/>
      </c>
      <c r="E50" s="48">
        <f>IF($A50="","",SUMIFS('Open Items'!$I$7:$I$406,'Open Items'!$B$7:$B$406,$A50,'Open Items'!$L$7:$L$406,E19))</f>
        <v/>
      </c>
      <c r="F50" s="48">
        <f>IF($A50="","",SUMIFS('Open Items'!$I$7:$I$406,'Open Items'!$B$7:$B$406,$A50,'Open Items'!$L$7:$L$406,F19))</f>
        <v/>
      </c>
      <c r="G50" s="48">
        <f>IF($A50="","",SUMIFS('Open Items'!$I$7:$I$406,'Open Items'!$B$7:$B$406,$A50,'Open Items'!$L$7:$L$406,G19))</f>
        <v/>
      </c>
      <c r="H50" s="48">
        <f>IF($A50="","",SUMIFS('Open Items'!$I$7:$I$406,'Open Items'!$B$7:$B$406,$A50,'Open Items'!$L$7:$L$406,H19))</f>
        <v/>
      </c>
      <c r="I50" s="48">
        <f>IF($A50="","",SUM(C50:H50))</f>
        <v/>
      </c>
    </row>
    <row r="51" ht="15" customHeight="1" s="30">
      <c r="A51" s="46">
        <f>IF('Party Master'!B38="","",'Party Master'!B38)</f>
        <v/>
      </c>
      <c r="B51" s="60">
        <f>IF($A51="","",IFERROR(VLOOKUP($A51,PartyTbl,2,FALSE()),""))</f>
        <v/>
      </c>
      <c r="C51" s="48">
        <f>IF($A51="","",SUMIFS('Open Items'!$I$7:$I$406,'Open Items'!$B$7:$B$406,$A51,'Open Items'!$L$7:$L$406,C19))</f>
        <v/>
      </c>
      <c r="D51" s="48">
        <f>IF($A51="","",SUMIFS('Open Items'!$I$7:$I$406,'Open Items'!$B$7:$B$406,$A51,'Open Items'!$L$7:$L$406,D19))</f>
        <v/>
      </c>
      <c r="E51" s="48">
        <f>IF($A51="","",SUMIFS('Open Items'!$I$7:$I$406,'Open Items'!$B$7:$B$406,$A51,'Open Items'!$L$7:$L$406,E19))</f>
        <v/>
      </c>
      <c r="F51" s="48">
        <f>IF($A51="","",SUMIFS('Open Items'!$I$7:$I$406,'Open Items'!$B$7:$B$406,$A51,'Open Items'!$L$7:$L$406,F19))</f>
        <v/>
      </c>
      <c r="G51" s="48">
        <f>IF($A51="","",SUMIFS('Open Items'!$I$7:$I$406,'Open Items'!$B$7:$B$406,$A51,'Open Items'!$L$7:$L$406,G19))</f>
        <v/>
      </c>
      <c r="H51" s="48">
        <f>IF($A51="","",SUMIFS('Open Items'!$I$7:$I$406,'Open Items'!$B$7:$B$406,$A51,'Open Items'!$L$7:$L$406,H19))</f>
        <v/>
      </c>
      <c r="I51" s="48">
        <f>IF($A51="","",SUM(C51:H51))</f>
        <v/>
      </c>
    </row>
    <row r="52" ht="15" customHeight="1" s="30">
      <c r="A52" s="46">
        <f>IF('Party Master'!B39="","",'Party Master'!B39)</f>
        <v/>
      </c>
      <c r="B52" s="60">
        <f>IF($A52="","",IFERROR(VLOOKUP($A52,PartyTbl,2,FALSE()),""))</f>
        <v/>
      </c>
      <c r="C52" s="48">
        <f>IF($A52="","",SUMIFS('Open Items'!$I$7:$I$406,'Open Items'!$B$7:$B$406,$A52,'Open Items'!$L$7:$L$406,C19))</f>
        <v/>
      </c>
      <c r="D52" s="48">
        <f>IF($A52="","",SUMIFS('Open Items'!$I$7:$I$406,'Open Items'!$B$7:$B$406,$A52,'Open Items'!$L$7:$L$406,D19))</f>
        <v/>
      </c>
      <c r="E52" s="48">
        <f>IF($A52="","",SUMIFS('Open Items'!$I$7:$I$406,'Open Items'!$B$7:$B$406,$A52,'Open Items'!$L$7:$L$406,E19))</f>
        <v/>
      </c>
      <c r="F52" s="48">
        <f>IF($A52="","",SUMIFS('Open Items'!$I$7:$I$406,'Open Items'!$B$7:$B$406,$A52,'Open Items'!$L$7:$L$406,F19))</f>
        <v/>
      </c>
      <c r="G52" s="48">
        <f>IF($A52="","",SUMIFS('Open Items'!$I$7:$I$406,'Open Items'!$B$7:$B$406,$A52,'Open Items'!$L$7:$L$406,G19))</f>
        <v/>
      </c>
      <c r="H52" s="48">
        <f>IF($A52="","",SUMIFS('Open Items'!$I$7:$I$406,'Open Items'!$B$7:$B$406,$A52,'Open Items'!$L$7:$L$406,H19))</f>
        <v/>
      </c>
      <c r="I52" s="48">
        <f>IF($A52="","",SUM(C52:H52))</f>
        <v/>
      </c>
    </row>
    <row r="53" ht="15" customHeight="1" s="30">
      <c r="A53" s="46">
        <f>IF('Party Master'!B40="","",'Party Master'!B40)</f>
        <v/>
      </c>
      <c r="B53" s="60">
        <f>IF($A53="","",IFERROR(VLOOKUP($A53,PartyTbl,2,FALSE()),""))</f>
        <v/>
      </c>
      <c r="C53" s="48">
        <f>IF($A53="","",SUMIFS('Open Items'!$I$7:$I$406,'Open Items'!$B$7:$B$406,$A53,'Open Items'!$L$7:$L$406,C19))</f>
        <v/>
      </c>
      <c r="D53" s="48">
        <f>IF($A53="","",SUMIFS('Open Items'!$I$7:$I$406,'Open Items'!$B$7:$B$406,$A53,'Open Items'!$L$7:$L$406,D19))</f>
        <v/>
      </c>
      <c r="E53" s="48">
        <f>IF($A53="","",SUMIFS('Open Items'!$I$7:$I$406,'Open Items'!$B$7:$B$406,$A53,'Open Items'!$L$7:$L$406,E19))</f>
        <v/>
      </c>
      <c r="F53" s="48">
        <f>IF($A53="","",SUMIFS('Open Items'!$I$7:$I$406,'Open Items'!$B$7:$B$406,$A53,'Open Items'!$L$7:$L$406,F19))</f>
        <v/>
      </c>
      <c r="G53" s="48">
        <f>IF($A53="","",SUMIFS('Open Items'!$I$7:$I$406,'Open Items'!$B$7:$B$406,$A53,'Open Items'!$L$7:$L$406,G19))</f>
        <v/>
      </c>
      <c r="H53" s="48">
        <f>IF($A53="","",SUMIFS('Open Items'!$I$7:$I$406,'Open Items'!$B$7:$B$406,$A53,'Open Items'!$L$7:$L$406,H19))</f>
        <v/>
      </c>
      <c r="I53" s="48">
        <f>IF($A53="","",SUM(C53:H53))</f>
        <v/>
      </c>
    </row>
    <row r="54" ht="15" customHeight="1" s="30">
      <c r="A54" s="46">
        <f>IF('Party Master'!B41="","",'Party Master'!B41)</f>
        <v/>
      </c>
      <c r="B54" s="60">
        <f>IF($A54="","",IFERROR(VLOOKUP($A54,PartyTbl,2,FALSE()),""))</f>
        <v/>
      </c>
      <c r="C54" s="48">
        <f>IF($A54="","",SUMIFS('Open Items'!$I$7:$I$406,'Open Items'!$B$7:$B$406,$A54,'Open Items'!$L$7:$L$406,C19))</f>
        <v/>
      </c>
      <c r="D54" s="48">
        <f>IF($A54="","",SUMIFS('Open Items'!$I$7:$I$406,'Open Items'!$B$7:$B$406,$A54,'Open Items'!$L$7:$L$406,D19))</f>
        <v/>
      </c>
      <c r="E54" s="48">
        <f>IF($A54="","",SUMIFS('Open Items'!$I$7:$I$406,'Open Items'!$B$7:$B$406,$A54,'Open Items'!$L$7:$L$406,E19))</f>
        <v/>
      </c>
      <c r="F54" s="48">
        <f>IF($A54="","",SUMIFS('Open Items'!$I$7:$I$406,'Open Items'!$B$7:$B$406,$A54,'Open Items'!$L$7:$L$406,F19))</f>
        <v/>
      </c>
      <c r="G54" s="48">
        <f>IF($A54="","",SUMIFS('Open Items'!$I$7:$I$406,'Open Items'!$B$7:$B$406,$A54,'Open Items'!$L$7:$L$406,G19))</f>
        <v/>
      </c>
      <c r="H54" s="48">
        <f>IF($A54="","",SUMIFS('Open Items'!$I$7:$I$406,'Open Items'!$B$7:$B$406,$A54,'Open Items'!$L$7:$L$406,H19))</f>
        <v/>
      </c>
      <c r="I54" s="48">
        <f>IF($A54="","",SUM(C54:H54))</f>
        <v/>
      </c>
    </row>
    <row r="55" ht="15" customHeight="1" s="30">
      <c r="A55" s="46">
        <f>IF('Party Master'!B42="","",'Party Master'!B42)</f>
        <v/>
      </c>
      <c r="B55" s="60">
        <f>IF($A55="","",IFERROR(VLOOKUP($A55,PartyTbl,2,FALSE()),""))</f>
        <v/>
      </c>
      <c r="C55" s="48">
        <f>IF($A55="","",SUMIFS('Open Items'!$I$7:$I$406,'Open Items'!$B$7:$B$406,$A55,'Open Items'!$L$7:$L$406,C19))</f>
        <v/>
      </c>
      <c r="D55" s="48">
        <f>IF($A55="","",SUMIFS('Open Items'!$I$7:$I$406,'Open Items'!$B$7:$B$406,$A55,'Open Items'!$L$7:$L$406,D19))</f>
        <v/>
      </c>
      <c r="E55" s="48">
        <f>IF($A55="","",SUMIFS('Open Items'!$I$7:$I$406,'Open Items'!$B$7:$B$406,$A55,'Open Items'!$L$7:$L$406,E19))</f>
        <v/>
      </c>
      <c r="F55" s="48">
        <f>IF($A55="","",SUMIFS('Open Items'!$I$7:$I$406,'Open Items'!$B$7:$B$406,$A55,'Open Items'!$L$7:$L$406,F19))</f>
        <v/>
      </c>
      <c r="G55" s="48">
        <f>IF($A55="","",SUMIFS('Open Items'!$I$7:$I$406,'Open Items'!$B$7:$B$406,$A55,'Open Items'!$L$7:$L$406,G19))</f>
        <v/>
      </c>
      <c r="H55" s="48">
        <f>IF($A55="","",SUMIFS('Open Items'!$I$7:$I$406,'Open Items'!$B$7:$B$406,$A55,'Open Items'!$L$7:$L$406,H19))</f>
        <v/>
      </c>
      <c r="I55" s="48">
        <f>IF($A55="","",SUM(C55:H55))</f>
        <v/>
      </c>
    </row>
    <row r="56" ht="15" customHeight="1" s="30">
      <c r="A56" s="46">
        <f>IF('Party Master'!B43="","",'Party Master'!B43)</f>
        <v/>
      </c>
      <c r="B56" s="60">
        <f>IF($A56="","",IFERROR(VLOOKUP($A56,PartyTbl,2,FALSE()),""))</f>
        <v/>
      </c>
      <c r="C56" s="48">
        <f>IF($A56="","",SUMIFS('Open Items'!$I$7:$I$406,'Open Items'!$B$7:$B$406,$A56,'Open Items'!$L$7:$L$406,C19))</f>
        <v/>
      </c>
      <c r="D56" s="48">
        <f>IF($A56="","",SUMIFS('Open Items'!$I$7:$I$406,'Open Items'!$B$7:$B$406,$A56,'Open Items'!$L$7:$L$406,D19))</f>
        <v/>
      </c>
      <c r="E56" s="48">
        <f>IF($A56="","",SUMIFS('Open Items'!$I$7:$I$406,'Open Items'!$B$7:$B$406,$A56,'Open Items'!$L$7:$L$406,E19))</f>
        <v/>
      </c>
      <c r="F56" s="48">
        <f>IF($A56="","",SUMIFS('Open Items'!$I$7:$I$406,'Open Items'!$B$7:$B$406,$A56,'Open Items'!$L$7:$L$406,F19))</f>
        <v/>
      </c>
      <c r="G56" s="48">
        <f>IF($A56="","",SUMIFS('Open Items'!$I$7:$I$406,'Open Items'!$B$7:$B$406,$A56,'Open Items'!$L$7:$L$406,G19))</f>
        <v/>
      </c>
      <c r="H56" s="48">
        <f>IF($A56="","",SUMIFS('Open Items'!$I$7:$I$406,'Open Items'!$B$7:$B$406,$A56,'Open Items'!$L$7:$L$406,H19))</f>
        <v/>
      </c>
      <c r="I56" s="48">
        <f>IF($A56="","",SUM(C56:H56))</f>
        <v/>
      </c>
    </row>
    <row r="57" ht="15" customHeight="1" s="30">
      <c r="A57" s="46">
        <f>IF('Party Master'!B44="","",'Party Master'!B44)</f>
        <v/>
      </c>
      <c r="B57" s="60">
        <f>IF($A57="","",IFERROR(VLOOKUP($A57,PartyTbl,2,FALSE()),""))</f>
        <v/>
      </c>
      <c r="C57" s="48">
        <f>IF($A57="","",SUMIFS('Open Items'!$I$7:$I$406,'Open Items'!$B$7:$B$406,$A57,'Open Items'!$L$7:$L$406,C19))</f>
        <v/>
      </c>
      <c r="D57" s="48">
        <f>IF($A57="","",SUMIFS('Open Items'!$I$7:$I$406,'Open Items'!$B$7:$B$406,$A57,'Open Items'!$L$7:$L$406,D19))</f>
        <v/>
      </c>
      <c r="E57" s="48">
        <f>IF($A57="","",SUMIFS('Open Items'!$I$7:$I$406,'Open Items'!$B$7:$B$406,$A57,'Open Items'!$L$7:$L$406,E19))</f>
        <v/>
      </c>
      <c r="F57" s="48">
        <f>IF($A57="","",SUMIFS('Open Items'!$I$7:$I$406,'Open Items'!$B$7:$B$406,$A57,'Open Items'!$L$7:$L$406,F19))</f>
        <v/>
      </c>
      <c r="G57" s="48">
        <f>IF($A57="","",SUMIFS('Open Items'!$I$7:$I$406,'Open Items'!$B$7:$B$406,$A57,'Open Items'!$L$7:$L$406,G19))</f>
        <v/>
      </c>
      <c r="H57" s="48">
        <f>IF($A57="","",SUMIFS('Open Items'!$I$7:$I$406,'Open Items'!$B$7:$B$406,$A57,'Open Items'!$L$7:$L$406,H19))</f>
        <v/>
      </c>
      <c r="I57" s="48">
        <f>IF($A57="","",SUM(C57:H57))</f>
        <v/>
      </c>
    </row>
    <row r="58" ht="15" customHeight="1" s="30">
      <c r="A58" s="46">
        <f>IF('Party Master'!B45="","",'Party Master'!B45)</f>
        <v/>
      </c>
      <c r="B58" s="60">
        <f>IF($A58="","",IFERROR(VLOOKUP($A58,PartyTbl,2,FALSE()),""))</f>
        <v/>
      </c>
      <c r="C58" s="48">
        <f>IF($A58="","",SUMIFS('Open Items'!$I$7:$I$406,'Open Items'!$B$7:$B$406,$A58,'Open Items'!$L$7:$L$406,C19))</f>
        <v/>
      </c>
      <c r="D58" s="48">
        <f>IF($A58="","",SUMIFS('Open Items'!$I$7:$I$406,'Open Items'!$B$7:$B$406,$A58,'Open Items'!$L$7:$L$406,D19))</f>
        <v/>
      </c>
      <c r="E58" s="48">
        <f>IF($A58="","",SUMIFS('Open Items'!$I$7:$I$406,'Open Items'!$B$7:$B$406,$A58,'Open Items'!$L$7:$L$406,E19))</f>
        <v/>
      </c>
      <c r="F58" s="48">
        <f>IF($A58="","",SUMIFS('Open Items'!$I$7:$I$406,'Open Items'!$B$7:$B$406,$A58,'Open Items'!$L$7:$L$406,F19))</f>
        <v/>
      </c>
      <c r="G58" s="48">
        <f>IF($A58="","",SUMIFS('Open Items'!$I$7:$I$406,'Open Items'!$B$7:$B$406,$A58,'Open Items'!$L$7:$L$406,G19))</f>
        <v/>
      </c>
      <c r="H58" s="48">
        <f>IF($A58="","",SUMIFS('Open Items'!$I$7:$I$406,'Open Items'!$B$7:$B$406,$A58,'Open Items'!$L$7:$L$406,H19))</f>
        <v/>
      </c>
      <c r="I58" s="48">
        <f>IF($A58="","",SUM(C58:H58))</f>
        <v/>
      </c>
    </row>
    <row r="59" ht="15" customHeight="1" s="30">
      <c r="A59" s="46">
        <f>IF('Party Master'!B46="","",'Party Master'!B46)</f>
        <v/>
      </c>
      <c r="B59" s="60">
        <f>IF($A59="","",IFERROR(VLOOKUP($A59,PartyTbl,2,FALSE()),""))</f>
        <v/>
      </c>
      <c r="C59" s="48">
        <f>IF($A59="","",SUMIFS('Open Items'!$I$7:$I$406,'Open Items'!$B$7:$B$406,$A59,'Open Items'!$L$7:$L$406,C19))</f>
        <v/>
      </c>
      <c r="D59" s="48">
        <f>IF($A59="","",SUMIFS('Open Items'!$I$7:$I$406,'Open Items'!$B$7:$B$406,$A59,'Open Items'!$L$7:$L$406,D19))</f>
        <v/>
      </c>
      <c r="E59" s="48">
        <f>IF($A59="","",SUMIFS('Open Items'!$I$7:$I$406,'Open Items'!$B$7:$B$406,$A59,'Open Items'!$L$7:$L$406,E19))</f>
        <v/>
      </c>
      <c r="F59" s="48">
        <f>IF($A59="","",SUMIFS('Open Items'!$I$7:$I$406,'Open Items'!$B$7:$B$406,$A59,'Open Items'!$L$7:$L$406,F19))</f>
        <v/>
      </c>
      <c r="G59" s="48">
        <f>IF($A59="","",SUMIFS('Open Items'!$I$7:$I$406,'Open Items'!$B$7:$B$406,$A59,'Open Items'!$L$7:$L$406,G19))</f>
        <v/>
      </c>
      <c r="H59" s="48">
        <f>IF($A59="","",SUMIFS('Open Items'!$I$7:$I$406,'Open Items'!$B$7:$B$406,$A59,'Open Items'!$L$7:$L$406,H19))</f>
        <v/>
      </c>
      <c r="I59" s="48">
        <f>IF($A59="","",SUM(C59:H59))</f>
        <v/>
      </c>
    </row>
    <row r="60"/>
    <row r="61" ht="15" customHeight="1" s="30">
      <c r="A61" s="42" t="inlineStr">
        <is>
          <t>Prepared by CA Tirumalesh Malla  |  calcguru.in  |  Debtors &amp; Creditors Ageing - FY 2026-27</t>
        </is>
      </c>
    </row>
  </sheetData>
  <sheetProtection selectLockedCells="0" selectUnlockedCells="0" sheet="1" objects="0" insertRows="1" insertHyperlinks="1" autoFilter="0" scenarios="0" formatColumns="0" deleteColumns="1" insertColumns="0" pivotTables="1" deleteRows="1" formatCells="0" formatRows="0" sort="0" password="BBBC"/>
  <mergeCells count="5">
    <mergeCell ref="A1:H1"/>
    <mergeCell ref="A3:H3"/>
    <mergeCell ref="A2:H2"/>
    <mergeCell ref="A61:I61"/>
    <mergeCell ref="A5:H5"/>
  </mergeCell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:language xmlns:dc="http://purl.org/dc/elements/1.1/">en-US</dc:language>
  <dcterms:created xmlns:dcterms="http://purl.org/dc/terms/" xmlns:xsi="http://www.w3.org/2001/XMLSchema-instance" xsi:type="dcterms:W3CDTF">2026-06-09T15:26:32Z</dcterms:created>
  <dcterms:modified xmlns:dcterms="http://purl.org/dc/terms/" xmlns:xsi="http://www.w3.org/2001/XMLSchema-instance" xsi:type="dcterms:W3CDTF">2026-06-09T15:27:11Z</dcterms:modified>
  <cp:revision>0</cp:revision>
</cp:coreProperties>
</file>