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Instructions" sheetId="1" state="visible" r:id="rId1"/>
    <sheet xmlns:r="http://schemas.openxmlformats.org/officeDocument/2006/relationships" name="Setup" sheetId="2" state="visible" r:id="rId2"/>
    <sheet xmlns:r="http://schemas.openxmlformats.org/officeDocument/2006/relationships" name="Vendor Master" sheetId="3" state="visible" r:id="rId3"/>
    <sheet xmlns:r="http://schemas.openxmlformats.org/officeDocument/2006/relationships" name="TDS Register" sheetId="4" state="visible" r:id="rId4"/>
    <sheet xmlns:r="http://schemas.openxmlformats.org/officeDocument/2006/relationships" name="Challan Master" sheetId="5" state="visible" r:id="rId5"/>
    <sheet xmlns:r="http://schemas.openxmlformats.org/officeDocument/2006/relationships" name="Summary &amp; Interest" sheetId="6" state="visible" r:id="rId6"/>
    <sheet xmlns:r="http://schemas.openxmlformats.org/officeDocument/2006/relationships" name="Annual Reports" sheetId="7" state="visible" r:id="rId7"/>
    <sheet xmlns:r="http://schemas.openxmlformats.org/officeDocument/2006/relationships" name="Rate Master" sheetId="8" state="visible" r:id="rId8"/>
  </sheets>
  <definedNames/>
  <calcPr calcId="124519" fullCalcOnLoad="1"/>
</workbook>
</file>

<file path=xl/styles.xml><?xml version="1.0" encoding="utf-8"?>
<styleSheet xmlns="http://schemas.openxmlformats.org/spreadsheetml/2006/main">
  <numFmts count="2">
    <numFmt numFmtId="164" formatCode="dd-mmm-yyyy"/>
    <numFmt numFmtId="165" formatCode="#,##0.00;[Red]-#,##0.00"/>
  </numFmts>
  <fonts count="11">
    <font>
      <name val="Calibri"/>
      <family val="2"/>
      <color theme="1"/>
      <sz val="11"/>
      <scheme val="minor"/>
    </font>
    <font>
      <name val="Calibri"/>
      <b val="1"/>
      <color rgb="001E3A8A"/>
      <sz val="18"/>
    </font>
    <font>
      <name val="Calibri"/>
      <i val="1"/>
      <color rgb="00475569"/>
      <sz val="11"/>
    </font>
    <font>
      <name val="Calibri"/>
      <b val="1"/>
      <color rgb="00FFFFFF"/>
      <sz val="11"/>
    </font>
    <font>
      <name val="Calibri"/>
      <color rgb="00475569"/>
      <sz val="10"/>
    </font>
    <font>
      <name val="Calibri"/>
      <b val="1"/>
      <color rgb="001E3A8A"/>
      <sz val="10"/>
    </font>
    <font>
      <name val="Calibri"/>
      <i val="1"/>
      <color rgb="0094A3B8"/>
      <sz val="9"/>
    </font>
    <font>
      <name val="Calibri"/>
      <i val="1"/>
      <color rgb="001E3A8A"/>
      <sz val="9"/>
    </font>
    <font>
      <name val="Calibri"/>
      <b val="1"/>
      <color rgb="001E3A8A"/>
      <sz val="12"/>
    </font>
    <font>
      <name val="Calibri"/>
      <b val="1"/>
      <color rgb="00F97316"/>
      <sz val="14"/>
    </font>
    <font>
      <name val="Calibri"/>
      <b val="1"/>
      <color rgb="00475569"/>
      <sz val="10"/>
    </font>
  </fonts>
  <fills count="10">
    <fill>
      <patternFill/>
    </fill>
    <fill>
      <patternFill patternType="gray125"/>
    </fill>
    <fill>
      <patternFill patternType="solid">
        <fgColor rgb="00DBEAFE"/>
      </patternFill>
    </fill>
    <fill>
      <patternFill patternType="solid">
        <fgColor rgb="001E3A8A"/>
      </patternFill>
    </fill>
    <fill>
      <patternFill patternType="solid">
        <fgColor rgb="00FFFBEB"/>
      </patternFill>
    </fill>
    <fill>
      <patternFill patternType="solid">
        <fgColor rgb="00EFF6FF"/>
      </patternFill>
    </fill>
    <fill>
      <patternFill patternType="solid">
        <fgColor rgb="00D1FAE5"/>
      </patternFill>
    </fill>
    <fill>
      <patternFill patternType="solid">
        <fgColor rgb="00FEF3C7"/>
      </patternFill>
    </fill>
    <fill>
      <patternFill patternType="solid">
        <fgColor rgb="00FEE2E2"/>
      </patternFill>
    </fill>
    <fill>
      <patternFill patternType="solid">
        <fgColor rgb="00F1F5F9"/>
      </patternFill>
    </fill>
  </fills>
  <borders count="7">
    <border>
      <left/>
      <right/>
      <top/>
      <bottom/>
      <diagonal/>
    </border>
    <border>
      <left style="thin">
        <color rgb="00CBD5E1"/>
      </left>
      <right style="thin">
        <color rgb="00CBD5E1"/>
      </right>
      <top style="medium">
        <color rgb="001E3A8A"/>
      </top>
      <bottom style="medium">
        <color rgb="001E3A8A"/>
      </bottom>
    </border>
    <border>
      <left style="thin">
        <color rgb="00CBD5E1"/>
      </left>
      <right style="thin">
        <color rgb="00CBD5E1"/>
      </right>
      <top style="thin">
        <color rgb="00CBD5E1"/>
      </top>
      <bottom style="thin">
        <color rgb="00CBD5E1"/>
      </bottom>
    </border>
    <border>
      <left/>
      <right/>
      <top style="medium">
        <color rgb="001E3A8A"/>
      </top>
      <bottom/>
      <diagonal/>
    </border>
    <border>
      <left/>
      <right style="thin">
        <color rgb="00CBD5E1"/>
      </right>
      <top style="medium">
        <color rgb="001E3A8A"/>
      </top>
      <bottom/>
      <diagonal/>
    </border>
    <border>
      <left/>
      <right/>
      <top style="medium">
        <color rgb="001E3A8A"/>
      </top>
      <bottom style="medium">
        <color rgb="001E3A8A"/>
      </bottom>
      <diagonal/>
    </border>
    <border>
      <left/>
      <right style="thin">
        <color rgb="00CBD5E1"/>
      </right>
      <top style="medium">
        <color rgb="001E3A8A"/>
      </top>
      <bottom style="medium">
        <color rgb="001E3A8A"/>
      </bottom>
      <diagonal/>
    </border>
  </borders>
  <cellStyleXfs count="1">
    <xf numFmtId="0" fontId="0" fillId="0" borderId="0"/>
  </cellStyleXfs>
  <cellXfs count="44">
    <xf numFmtId="0" fontId="0" fillId="0" borderId="0" pivotButton="0" quotePrefix="0" xfId="0"/>
    <xf numFmtId="0" fontId="1" fillId="2" borderId="0" applyAlignment="1" pivotButton="0" quotePrefix="0" xfId="0">
      <alignment horizontal="center" vertical="center" wrapText="1"/>
    </xf>
    <xf numFmtId="0" fontId="2" fillId="0" borderId="0" applyAlignment="1" pivotButton="0" quotePrefix="0" xfId="0">
      <alignment horizontal="center" vertical="center" wrapText="1"/>
    </xf>
    <xf numFmtId="0" fontId="8" fillId="2" borderId="0" applyAlignment="1" pivotButton="0" quotePrefix="0" xfId="0">
      <alignment horizontal="left" vertical="center" wrapText="1"/>
    </xf>
    <xf numFmtId="0" fontId="5" fillId="0" borderId="2" applyAlignment="1" pivotButton="0" quotePrefix="0" xfId="0">
      <alignment horizontal="center" vertical="center" wrapText="1"/>
    </xf>
    <xf numFmtId="0" fontId="5" fillId="0" borderId="2" applyAlignment="1" pivotButton="0" quotePrefix="0" xfId="0">
      <alignment horizontal="left" vertical="center" wrapText="1"/>
    </xf>
    <xf numFmtId="0" fontId="4" fillId="0" borderId="2" applyAlignment="1" pivotButton="0" quotePrefix="0" xfId="0">
      <alignment horizontal="left" vertical="center" wrapText="1"/>
    </xf>
    <xf numFmtId="0" fontId="0" fillId="4" borderId="2" pivotButton="0" quotePrefix="0" xfId="0"/>
    <xf numFmtId="0" fontId="0" fillId="5" borderId="2" pivotButton="0" quotePrefix="0" xfId="0"/>
    <xf numFmtId="0" fontId="0" fillId="3" borderId="2" pivotButton="0" quotePrefix="0" xfId="0"/>
    <xf numFmtId="0" fontId="0" fillId="6" borderId="2" pivotButton="0" quotePrefix="0" xfId="0"/>
    <xf numFmtId="0" fontId="0" fillId="7" borderId="2" pivotButton="0" quotePrefix="0" xfId="0"/>
    <xf numFmtId="0" fontId="0" fillId="8" borderId="2" pivotButton="0" quotePrefix="0" xfId="0"/>
    <xf numFmtId="0" fontId="9" fillId="0" borderId="2" applyAlignment="1" pivotButton="0" quotePrefix="0" xfId="0">
      <alignment horizontal="center" vertical="center" wrapText="1"/>
    </xf>
    <xf numFmtId="0" fontId="0" fillId="0" borderId="2" pivotButton="0" quotePrefix="0" xfId="0"/>
    <xf numFmtId="0" fontId="4" fillId="0" borderId="0" applyAlignment="1" pivotButton="0" quotePrefix="0" xfId="0">
      <alignment horizontal="left" vertical="center" wrapText="1"/>
    </xf>
    <xf numFmtId="0" fontId="7" fillId="0" borderId="0" applyAlignment="1" pivotButton="0" quotePrefix="0" xfId="0">
      <alignment horizontal="center" vertical="center" wrapText="1"/>
    </xf>
    <xf numFmtId="0" fontId="2" fillId="0" borderId="0" applyAlignment="1" pivotButton="0" quotePrefix="0" xfId="0">
      <alignment horizontal="left" vertical="center" wrapText="1"/>
    </xf>
    <xf numFmtId="0" fontId="10" fillId="0" borderId="2" applyAlignment="1" pivotButton="0" quotePrefix="0" xfId="0">
      <alignment horizontal="left" vertical="center" wrapText="1"/>
    </xf>
    <xf numFmtId="0" fontId="4" fillId="4" borderId="2" applyAlignment="1" applyProtection="1" pivotButton="0" quotePrefix="0" xfId="0">
      <alignment horizontal="left" vertical="center" wrapText="1"/>
      <protection locked="0" hidden="0"/>
    </xf>
    <xf numFmtId="0" fontId="4" fillId="5" borderId="2" applyAlignment="1" pivotButton="0" quotePrefix="0" xfId="0">
      <alignment horizontal="left" vertical="center" wrapText="1"/>
    </xf>
    <xf numFmtId="0" fontId="3" fillId="3" borderId="1" applyAlignment="1" pivotButton="0" quotePrefix="0" xfId="0">
      <alignment horizontal="center" vertical="center" wrapText="1"/>
    </xf>
    <xf numFmtId="0" fontId="4" fillId="5" borderId="2" applyAlignment="1" pivotButton="0" quotePrefix="0" xfId="0">
      <alignment horizontal="center" vertical="center" wrapText="1"/>
    </xf>
    <xf numFmtId="0" fontId="4" fillId="4" borderId="2" applyAlignment="1" applyProtection="1" pivotButton="0" quotePrefix="0" xfId="0">
      <alignment horizontal="center" vertical="center" wrapText="1"/>
      <protection locked="0" hidden="0"/>
    </xf>
    <xf numFmtId="10" fontId="4" fillId="4" borderId="2" applyAlignment="1" applyProtection="1" pivotButton="0" quotePrefix="0" xfId="0">
      <alignment horizontal="center" vertical="center" wrapText="1"/>
      <protection locked="0" hidden="0"/>
    </xf>
    <xf numFmtId="10" fontId="4" fillId="5" borderId="2" applyAlignment="1" pivotButton="0" quotePrefix="0" xfId="0">
      <alignment horizontal="center" vertical="center" wrapText="1"/>
    </xf>
    <xf numFmtId="164" fontId="4" fillId="4" borderId="2" applyAlignment="1" applyProtection="1" pivotButton="0" quotePrefix="0" xfId="0">
      <alignment horizontal="center" vertical="center" wrapText="1"/>
      <protection locked="0" hidden="0"/>
    </xf>
    <xf numFmtId="9" fontId="4" fillId="4" borderId="2" applyAlignment="1" applyProtection="1" pivotButton="0" quotePrefix="0" xfId="0">
      <alignment horizontal="center" vertical="center" wrapText="1"/>
      <protection locked="0" hidden="0"/>
    </xf>
    <xf numFmtId="4" fontId="4" fillId="4" borderId="2" applyAlignment="1" applyProtection="1" pivotButton="0" quotePrefix="0" xfId="0">
      <alignment horizontal="right" vertical="center"/>
      <protection locked="0" hidden="0"/>
    </xf>
    <xf numFmtId="9" fontId="4" fillId="5" borderId="2" applyAlignment="1" pivotButton="0" quotePrefix="0" xfId="0">
      <alignment horizontal="center" vertical="center" wrapText="1"/>
    </xf>
    <xf numFmtId="4" fontId="4" fillId="5" borderId="2" applyAlignment="1" pivotButton="0" quotePrefix="0" xfId="0">
      <alignment horizontal="right" vertical="center"/>
    </xf>
    <xf numFmtId="165" fontId="4" fillId="5" borderId="2" applyAlignment="1" pivotButton="0" quotePrefix="0" xfId="0">
      <alignment horizontal="right" vertical="center"/>
    </xf>
    <xf numFmtId="164" fontId="4" fillId="5" borderId="2" applyAlignment="1" pivotButton="0" quotePrefix="0" xfId="0">
      <alignment horizontal="center" vertical="center" wrapText="1"/>
    </xf>
    <xf numFmtId="0" fontId="5" fillId="9" borderId="2" applyAlignment="1" pivotButton="0" quotePrefix="0" xfId="0">
      <alignment horizontal="center" vertical="center" wrapText="1"/>
    </xf>
    <xf numFmtId="4" fontId="5" fillId="2" borderId="1" applyAlignment="1" pivotButton="0" quotePrefix="0" xfId="0">
      <alignment horizontal="right" vertical="center"/>
    </xf>
    <xf numFmtId="0" fontId="10" fillId="0" borderId="0" applyAlignment="1" pivotButton="0" quotePrefix="0" xfId="0">
      <alignment horizontal="left" vertical="center" wrapText="1"/>
    </xf>
    <xf numFmtId="4" fontId="5" fillId="5" borderId="2" applyAlignment="1" pivotButton="0" quotePrefix="0" xfId="0">
      <alignment horizontal="right" vertical="center"/>
    </xf>
    <xf numFmtId="0" fontId="0" fillId="0" borderId="5" pivotButton="0" quotePrefix="0" xfId="0"/>
    <xf numFmtId="0" fontId="0" fillId="0" borderId="6" pivotButton="0" quotePrefix="0" xfId="0"/>
    <xf numFmtId="0" fontId="5" fillId="5" borderId="2" applyAlignment="1" pivotButton="0" quotePrefix="0" xfId="0">
      <alignment horizontal="center" vertical="center" wrapText="1"/>
    </xf>
    <xf numFmtId="0" fontId="4" fillId="0" borderId="2" applyAlignment="1" pivotButton="0" quotePrefix="0" xfId="0">
      <alignment horizontal="center" vertical="center" wrapText="1"/>
    </xf>
    <xf numFmtId="10" fontId="4" fillId="0" borderId="2" applyAlignment="1" pivotButton="0" quotePrefix="0" xfId="0">
      <alignment horizontal="center" vertical="center" wrapText="1"/>
    </xf>
    <xf numFmtId="0" fontId="6" fillId="0" borderId="2" applyAlignment="1" pivotButton="0" quotePrefix="0" xfId="0">
      <alignment horizontal="left" vertical="center" wrapText="1"/>
    </xf>
    <xf numFmtId="0" fontId="6" fillId="0" borderId="0" applyAlignment="1" pivotButton="0" quotePrefix="0" xfId="0">
      <alignment horizontal="left" vertical="center" wrapText="1"/>
    </xf>
  </cellXfs>
  <cellStyles count="1">
    <cellStyle name="Normal" xfId="0" builtinId="0" hidden="0"/>
  </cellStyles>
  <dxfs count="3">
    <dxf>
      <fill>
        <patternFill patternType="solid">
          <fgColor rgb="00D1FAE5"/>
        </patternFill>
      </fill>
    </dxf>
    <dxf>
      <fill>
        <patternFill patternType="solid">
          <fgColor rgb="00FEE2E2"/>
        </patternFill>
      </fill>
    </dxf>
    <dxf>
      <fill>
        <patternFill patternType="solid">
          <fgColor rgb="00FEF3C7"/>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styles" Target="styles.xml" Id="rId9"/><Relationship Type="http://schemas.openxmlformats.org/officeDocument/2006/relationships/theme" Target="theme/theme1.xml" Id="rId1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tabColor rgb="00EAB308"/>
    <outlinePr summaryBelow="1" summaryRight="1"/>
    <pageSetUpPr/>
  </sheetPr>
  <dimension ref="B2:D51"/>
  <sheetViews>
    <sheetView showGridLines="0" workbookViewId="0">
      <selection activeCell="A1" sqref="A1"/>
    </sheetView>
  </sheetViews>
  <sheetFormatPr baseColWidth="8" defaultRowHeight="15"/>
  <cols>
    <col width="4" customWidth="1" min="1" max="1"/>
    <col width="5" customWidth="1" min="2" max="2"/>
    <col width="30" customWidth="1" min="3" max="3"/>
    <col width="60" customWidth="1" min="4" max="4"/>
    <col width="4" customWidth="1" min="5" max="5"/>
  </cols>
  <sheetData>
    <row r="2" ht="40" customHeight="1">
      <c r="B2" s="1" t="inlineStr">
        <is>
          <t>TDS Working File - Instructions &amp; User Guide</t>
        </is>
      </c>
    </row>
    <row r="3" ht="22" customHeight="1">
      <c r="B3" s="2" t="inlineStr">
        <is>
          <t>Read this once. Then start at the 'Setup' tab and work left to right.</t>
        </is>
      </c>
    </row>
    <row r="5" ht="24" customHeight="1">
      <c r="B5" s="3" t="inlineStr">
        <is>
          <t>1.  Sheet Guide</t>
        </is>
      </c>
    </row>
    <row r="6" ht="32" customHeight="1">
      <c r="B6" s="4" t="n">
        <v>1</v>
      </c>
      <c r="C6" s="5" t="inlineStr">
        <is>
          <t>Setup</t>
        </is>
      </c>
      <c r="D6" s="6" t="inlineStr">
        <is>
          <t>Deductor details (TAN, PAN, address) and FY. Fill this first - other sheets reference it.</t>
        </is>
      </c>
    </row>
    <row r="7" ht="32" customHeight="1">
      <c r="B7" s="4" t="n">
        <v>2</v>
      </c>
      <c r="C7" s="5" t="inlineStr">
        <is>
          <t>Vendor Master</t>
        </is>
      </c>
      <c r="D7" s="6" t="inlineStr">
        <is>
          <t>Add up to 50 vendors. PAN, default section (TDS section), GST details. This drives auto-fills in the Register.</t>
        </is>
      </c>
    </row>
    <row r="8" ht="32" customHeight="1">
      <c r="B8" s="4" t="n">
        <v>3</v>
      </c>
      <c r="C8" s="5" t="inlineStr">
        <is>
          <t>TDS Register</t>
        </is>
      </c>
      <c r="D8" s="6" t="inlineStr">
        <is>
          <t>Main worksheet. Record every invoice/payment. Pick vendor from dropdown - PAN, section, rate, GST all auto-fill. Up to 1,000 entries per FY.</t>
        </is>
      </c>
    </row>
    <row r="9" ht="32" customHeight="1">
      <c r="B9" s="4" t="n">
        <v>4</v>
      </c>
      <c r="C9" s="5" t="inlineStr">
        <is>
          <t>Challan Master</t>
        </is>
      </c>
      <c r="D9" s="6" t="inlineStr">
        <is>
          <t>Record every TDS challan paid (up to 120/year). Each challan auto-tracks utilisation - balance updates as you map register rows to it.</t>
        </is>
      </c>
    </row>
    <row r="10" ht="32" customHeight="1">
      <c r="B10" s="4" t="n">
        <v>5</v>
      </c>
      <c r="C10" s="5" t="inlineStr">
        <is>
          <t>Summary &amp; Interest</t>
        </is>
      </c>
      <c r="D10" s="6" t="inlineStr">
        <is>
          <t>Quarter-wise rollup, FY totals, reconciliation panel. Reference for return preparation and interest calculation u/s 201(1A).</t>
        </is>
      </c>
    </row>
    <row r="11" ht="32" customHeight="1">
      <c r="B11" s="4" t="n">
        <v>6</v>
      </c>
      <c r="C11" s="5" t="inlineStr">
        <is>
          <t>Annual Reports</t>
        </is>
      </c>
      <c r="D11" s="6" t="inlineStr">
        <is>
          <t>Two consolidated reports for audit documentation: Party-wise (FY) and Section-wise (FY).</t>
        </is>
      </c>
    </row>
    <row r="12" ht="32" customHeight="1">
      <c r="B12" s="4" t="n">
        <v>7</v>
      </c>
      <c r="C12" s="5" t="inlineStr">
        <is>
          <t>Rate Master</t>
        </is>
      </c>
      <c r="D12" s="6" t="inlineStr">
        <is>
          <t>Reference table of curated 11 TDS sections + 'Other'. Locked - do not edit.</t>
        </is>
      </c>
    </row>
    <row r="14" ht="24" customHeight="1">
      <c r="B14" s="3" t="inlineStr">
        <is>
          <t>2.  Cell Colour Legend</t>
        </is>
      </c>
    </row>
    <row r="15" ht="28" customHeight="1">
      <c r="B15" s="7" t="inlineStr">
        <is>
          <t xml:space="preserve">  </t>
        </is>
      </c>
      <c r="C15" s="5" t="inlineStr">
        <is>
          <t>Input cell</t>
        </is>
      </c>
      <c r="D15" s="6" t="inlineStr">
        <is>
          <t>Light yellow = type your data here. Sheet protection allows editing of these cells only.</t>
        </is>
      </c>
    </row>
    <row r="16" ht="28" customHeight="1">
      <c r="B16" s="8" t="inlineStr">
        <is>
          <t xml:space="preserve">  </t>
        </is>
      </c>
      <c r="C16" s="5" t="inlineStr">
        <is>
          <t>Auto / Formula</t>
        </is>
      </c>
      <c r="D16" s="6" t="inlineStr">
        <is>
          <t>Light blue = automatically calculated. Locked - do not edit. Cursor will skip these cells.</t>
        </is>
      </c>
    </row>
    <row r="17" ht="28" customHeight="1">
      <c r="B17" s="9" t="inlineStr">
        <is>
          <t xml:space="preserve">  </t>
        </is>
      </c>
      <c r="C17" s="5" t="inlineStr">
        <is>
          <t>Header / Title</t>
        </is>
      </c>
      <c r="D17" s="6" t="inlineStr">
        <is>
          <t>Navy = section headers and column headers. Read-only.</t>
        </is>
      </c>
    </row>
    <row r="18" ht="28" customHeight="1">
      <c r="B18" s="10" t="inlineStr">
        <is>
          <t xml:space="preserve">  </t>
        </is>
      </c>
      <c r="C18" s="5" t="inlineStr">
        <is>
          <t>Good status</t>
        </is>
      </c>
      <c r="D18" s="6" t="inlineStr">
        <is>
          <t>Light green = bank match OK, challan fully used, no issues.</t>
        </is>
      </c>
    </row>
    <row r="19" ht="28" customHeight="1">
      <c r="B19" s="11" t="inlineStr">
        <is>
          <t xml:space="preserve">  </t>
        </is>
      </c>
      <c r="C19" s="5" t="inlineStr">
        <is>
          <t>Warning</t>
        </is>
      </c>
      <c r="D19" s="6" t="inlineStr">
        <is>
          <t>Light amber = challan partially used. Review for completeness.</t>
        </is>
      </c>
    </row>
    <row r="20" ht="28" customHeight="1">
      <c r="B20" s="12" t="inlineStr">
        <is>
          <t xml:space="preserve">  </t>
        </is>
      </c>
      <c r="C20" s="5" t="inlineStr">
        <is>
          <t>Action needed</t>
        </is>
      </c>
      <c r="D20" s="6" t="inlineStr">
        <is>
          <t>Light red = bank mismatch, over-allocated challan, or PAN issue. Investigate.</t>
        </is>
      </c>
    </row>
    <row r="22" ht="24" customHeight="1">
      <c r="B22" s="3" t="inlineStr">
        <is>
          <t>3.  Step-by-step Workflow</t>
        </is>
      </c>
    </row>
    <row r="23" ht="26" customHeight="1">
      <c r="B23" s="4" t="inlineStr">
        <is>
          <t>Step 1</t>
        </is>
      </c>
      <c r="C23" s="5" t="inlineStr">
        <is>
          <t>Setup</t>
        </is>
      </c>
      <c r="D23" s="6" t="inlineStr">
        <is>
          <t>Fill deductor details + Financial Year. Once.</t>
        </is>
      </c>
    </row>
    <row r="24" ht="26" customHeight="1">
      <c r="B24" s="4" t="inlineStr">
        <is>
          <t>Step 2</t>
        </is>
      </c>
      <c r="C24" s="5" t="inlineStr">
        <is>
          <t>Vendor Master</t>
        </is>
      </c>
      <c r="D24" s="6" t="inlineStr">
        <is>
          <t>Add each vendor: Name, PAN, Default Section, Lower Cert (if any), GST registration. One row per vendor.</t>
        </is>
      </c>
    </row>
    <row r="25" ht="26" customHeight="1">
      <c r="B25" s="4" t="inlineStr">
        <is>
          <t>Step 3</t>
        </is>
      </c>
      <c r="C25" s="5" t="inlineStr">
        <is>
          <t>Challan Master</t>
        </is>
      </c>
      <c r="D25" s="6" t="inlineStr">
        <is>
          <t>Each time you deposit TDS via challan - record it here. Get utilisation tracking automatically.</t>
        </is>
      </c>
    </row>
    <row r="26" ht="26" customHeight="1">
      <c r="B26" s="4" t="inlineStr">
        <is>
          <t>Step 4</t>
        </is>
      </c>
      <c r="C26" s="5" t="inlineStr">
        <is>
          <t>TDS Register</t>
        </is>
      </c>
      <c r="D26" s="6" t="inlineStr">
        <is>
          <t>Record each invoice/payment row. Pick Vendor from dropdown. Enter Basic amount + Bank-paid amount. Map to a Challan No. once paid.</t>
        </is>
      </c>
    </row>
    <row r="27" ht="26" customHeight="1">
      <c r="B27" s="4" t="inlineStr">
        <is>
          <t>Step 5</t>
        </is>
      </c>
      <c r="C27" s="5" t="inlineStr">
        <is>
          <t>Summary</t>
        </is>
      </c>
      <c r="D27" s="6" t="inlineStr">
        <is>
          <t>Auto-updates. Use for monthly review and quarterly return prep.</t>
        </is>
      </c>
    </row>
    <row r="28" ht="26" customHeight="1">
      <c r="B28" s="4" t="inlineStr">
        <is>
          <t>Step 6</t>
        </is>
      </c>
      <c r="C28" s="5" t="inlineStr">
        <is>
          <t>Annual Reports</t>
        </is>
      </c>
      <c r="D28" s="6" t="inlineStr">
        <is>
          <t>At year-end - print Party-wise and Section-wise reports for auditor / Form 16A workings.</t>
        </is>
      </c>
    </row>
    <row r="30" ht="24" customHeight="1">
      <c r="B30" s="3" t="inlineStr">
        <is>
          <t>4.  Tips &amp; Special Cases</t>
        </is>
      </c>
    </row>
    <row r="31" ht="38" customHeight="1">
      <c r="B31" s="13" t="inlineStr">
        <is>
          <t>*</t>
        </is>
      </c>
      <c r="C31" s="5" t="inlineStr">
        <is>
          <t>'Other' section</t>
        </is>
      </c>
      <c r="D31" s="6" t="inlineStr">
        <is>
          <t>If your vendor's TDS section isn't in the curated 11, set Default Section = 'Other' in Vendor Master, then enter the actual TDS rate in the 'Manual Rate (for Other)' column F. The Default Rate column G picks it up automatically.</t>
        </is>
      </c>
    </row>
    <row r="32" ht="38" customHeight="1">
      <c r="B32" s="13" t="inlineStr">
        <is>
          <t>*</t>
        </is>
      </c>
      <c r="C32" s="5" t="inlineStr">
        <is>
          <t>Lower Deduction Cert (Sec 197)</t>
        </is>
      </c>
      <c r="D32" s="6" t="inlineStr">
        <is>
          <t>Set 'Lower Cert?' = Y in Vendor Master, fill Cert No., Validity From/To, and Cert Rate. The Register will use the cert rate automatically when invoice date falls within validity window.</t>
        </is>
      </c>
    </row>
    <row r="33" ht="38" customHeight="1">
      <c r="B33" s="13" t="inlineStr">
        <is>
          <t>*</t>
        </is>
      </c>
      <c r="C33" s="5" t="inlineStr">
        <is>
          <t>PAN missing</t>
        </is>
      </c>
      <c r="D33" s="6" t="inlineStr">
        <is>
          <t>If PAN field is blank in Vendor Master, the Register applies 20% TDS automatically per Sec 206AA. Always fill PAN where available.</t>
        </is>
      </c>
    </row>
    <row r="34" ht="38" customHeight="1">
      <c r="B34" s="13" t="inlineStr">
        <is>
          <t>*</t>
        </is>
      </c>
      <c r="C34" s="5" t="inlineStr">
        <is>
          <t>Bank-paid mismatch</t>
        </is>
      </c>
      <c r="D34" s="6" t="inlineStr">
        <is>
          <t>Net Payable = Invoice Total - TDS. If Bank Paid Amount differs, the Match column shows 'CHECK' (red). Use Remarks column to explain.</t>
        </is>
      </c>
    </row>
    <row r="35" ht="38" customHeight="1">
      <c r="B35" s="13" t="inlineStr">
        <is>
          <t>*</t>
        </is>
      </c>
      <c r="C35" s="5" t="inlineStr">
        <is>
          <t>Challan utilisation</t>
        </is>
      </c>
      <c r="D35" s="6" t="inlineStr">
        <is>
          <t>After deducting TDS in Register, pick the Challan No. (column V) from dropdown. Challan Master auto-shows balance remaining.</t>
        </is>
      </c>
    </row>
    <row r="36" ht="38" customHeight="1">
      <c r="B36" s="13" t="inlineStr">
        <is>
          <t>*</t>
        </is>
      </c>
      <c r="C36" s="5" t="inlineStr">
        <is>
          <t>Cross-quarter challan</t>
        </is>
      </c>
      <c r="D36" s="6" t="inlineStr">
        <is>
          <t>If a Q1 challan is used to clear Q2 TDS (irregular), Challan Master flags it in 'Cross-Qtr?' column - investigate.</t>
        </is>
      </c>
    </row>
    <row r="37" ht="38" customHeight="1">
      <c r="B37" s="13" t="inlineStr">
        <is>
          <t>*</t>
        </is>
      </c>
      <c r="C37" s="5" t="inlineStr">
        <is>
          <t>Over-allocation</t>
        </is>
      </c>
      <c r="D37" s="6" t="inlineStr">
        <is>
          <t>If you map more TDS to a challan than was deposited, Challan Status shows 'OVER' in red - re-allocate.</t>
        </is>
      </c>
    </row>
    <row r="38" ht="38" customHeight="1">
      <c r="B38" s="13" t="inlineStr">
        <is>
          <t>*</t>
        </is>
      </c>
      <c r="C38" s="5" t="inlineStr">
        <is>
          <t>Collecting data from clients?</t>
        </is>
      </c>
      <c r="D38" s="6" t="inlineStr">
        <is>
          <t>Pair this with our TDS Data Collection Template - a simpler client-facing Excel they fill monthly and email back to you. Available free at calcguru.in / Excel Downloads / Templates and Checklists.</t>
        </is>
      </c>
    </row>
    <row r="40" ht="24" customHeight="1">
      <c r="B40" s="3" t="inlineStr">
        <is>
          <t>5.  Compliance Quick Reference</t>
        </is>
      </c>
    </row>
    <row r="41" ht="22" customHeight="1">
      <c r="B41" s="14" t="inlineStr"/>
      <c r="C41" s="5" t="inlineStr">
        <is>
          <t>TDS deposit due date</t>
        </is>
      </c>
      <c r="D41" s="6" t="inlineStr">
        <is>
          <t>7th of the following month. For March deductions: 30th April.</t>
        </is>
      </c>
    </row>
    <row r="42" ht="22" customHeight="1">
      <c r="B42" s="14" t="inlineStr"/>
      <c r="C42" s="5" t="inlineStr">
        <is>
          <t>Quarterly return due date</t>
        </is>
      </c>
      <c r="D42" s="6" t="inlineStr">
        <is>
          <t>Q1: 31-Jul  |  Q2: 31-Oct  |  Q3: 31-Jan  |  Q4: 31-May</t>
        </is>
      </c>
    </row>
    <row r="43" ht="22" customHeight="1">
      <c r="B43" s="14" t="inlineStr"/>
      <c r="C43" s="5" t="inlineStr">
        <is>
          <t>Interest u/s 201(1A)</t>
        </is>
      </c>
      <c r="D43" s="6" t="inlineStr">
        <is>
          <t>1% per month for late deduction. 1.5% per month for late deposit.</t>
        </is>
      </c>
    </row>
    <row r="44" ht="22" customHeight="1">
      <c r="B44" s="14" t="inlineStr"/>
      <c r="C44" s="5" t="inlineStr">
        <is>
          <t>Late filing fee u/s 234E</t>
        </is>
      </c>
      <c r="D44" s="6" t="inlineStr">
        <is>
          <t>Rs 200 per day, capped at TDS amount.</t>
        </is>
      </c>
    </row>
    <row r="45" ht="22" customHeight="1">
      <c r="B45" s="14" t="inlineStr"/>
      <c r="C45" s="5" t="inlineStr">
        <is>
          <t>Form 26Q</t>
        </is>
      </c>
      <c r="D45" s="6" t="inlineStr">
        <is>
          <t>Quarterly return for non-salary TDS. Use the Section-wise report at year-end.</t>
        </is>
      </c>
    </row>
    <row r="46" ht="22" customHeight="1">
      <c r="B46" s="14" t="inlineStr"/>
      <c r="C46" s="5" t="inlineStr">
        <is>
          <t>Form 16A</t>
        </is>
      </c>
      <c r="D46" s="6" t="inlineStr">
        <is>
          <t>TDS certificate to be issued to deductee within 15 days of return filing. Use Party-wise report.</t>
        </is>
      </c>
    </row>
    <row r="48" ht="24" customHeight="1">
      <c r="B48" s="3" t="inlineStr">
        <is>
          <t>6.  Disclaimer</t>
        </is>
      </c>
    </row>
    <row r="49" ht="50" customHeight="1">
      <c r="B49" s="15" t="inlineStr">
        <is>
          <t>This template is prepared by CA Tirumalesh and made available via calcguru.in. It assists with TDS workings and documentation but does not substitute for professional advice. Verify rates, thresholds and computations against the latest provisions of the Income Tax Act before filing.</t>
        </is>
      </c>
    </row>
    <row r="51" ht="24" customHeight="1">
      <c r="B51" s="16" t="inlineStr">
        <is>
          <t>calcguru.in  /  Prepared by CA Tirumalesh  /  Free Excel utility for compliance professionals</t>
        </is>
      </c>
    </row>
  </sheetData>
  <sheetProtection selectLockedCells="0" selectUnlockedCells="0" sheet="1" objects="0" insertRows="1" insertHyperlinks="1" autoFilter="1" scenarios="0" formatColumns="1" deleteColumns="1" insertColumns="1" pivotTables="1" deleteRows="1" formatCells="1" formatRows="1" sort="1" password="BBBC"/>
  <mergeCells count="10">
    <mergeCell ref="B3:D3"/>
    <mergeCell ref="B5:D5"/>
    <mergeCell ref="B14:D14"/>
    <mergeCell ref="B48:D48"/>
    <mergeCell ref="B22:D22"/>
    <mergeCell ref="B49:D49"/>
    <mergeCell ref="B40:D40"/>
    <mergeCell ref="B30:D30"/>
    <mergeCell ref="B51:D51"/>
    <mergeCell ref="B2:D2"/>
  </mergeCells>
  <printOptions horizontalCentered="1"/>
  <pageMargins left="0.4" right="0.4" top="0.6" bottom="0.5" header="0.5" footer="0.5"/>
  <pageSetup orientation="landscape" fitToWidth="1"/>
  <headerFooter>
    <oddHeader>&amp;C&amp;K1E3A8A&amp;"Calibri,Bold"&amp;12 calcguru.in &amp;"Calibri,Regular"&amp;10 | Prepared by CA Tirumalesh</oddHeader>
    <oddFooter>&amp;L&amp;"Calibri,Italic"&amp;9 calcguru.in&amp;C&amp;"Calibri,Regular"&amp;9 Page &amp;P of &amp;N&amp;R&amp;"Calibri,Italic"&amp;9 Prepared by CA Tirumalesh</oddFooter>
    <evenHeader/>
    <evenFooter/>
    <firstHeader/>
    <firstFooter/>
  </headerFooter>
</worksheet>
</file>

<file path=xl/worksheets/sheet2.xml><?xml version="1.0" encoding="utf-8"?>
<worksheet xmlns="http://schemas.openxmlformats.org/spreadsheetml/2006/main">
  <sheetPr>
    <tabColor rgb="001E3A8A"/>
    <outlinePr summaryBelow="1" summaryRight="1"/>
    <pageSetUpPr/>
  </sheetPr>
  <dimension ref="B2:E33"/>
  <sheetViews>
    <sheetView showGridLines="0" workbookViewId="0">
      <selection activeCell="A1" sqref="A1"/>
    </sheetView>
  </sheetViews>
  <sheetFormatPr baseColWidth="8" defaultRowHeight="15"/>
  <cols>
    <col width="4" customWidth="1" min="1" max="1"/>
    <col width="30" customWidth="1" min="2" max="2"/>
    <col width="35" customWidth="1" min="3" max="3"/>
    <col width="18" customWidth="1" min="4" max="4"/>
    <col width="30" customWidth="1" min="5" max="5"/>
    <col width="4" customWidth="1" min="6" max="6"/>
  </cols>
  <sheetData>
    <row r="2" ht="38" customHeight="1">
      <c r="B2" s="1" t="inlineStr">
        <is>
          <t>TDS Working File - Setup</t>
        </is>
      </c>
    </row>
    <row r="3">
      <c r="B3" s="17" t="inlineStr">
        <is>
          <t>Fill in deductor and FY details below. Yellow cells = inputs. Blue cells = auto-fill (locked).</t>
        </is>
      </c>
    </row>
    <row r="5" ht="24" customHeight="1">
      <c r="B5" s="3" t="inlineStr">
        <is>
          <t>Deductor Details</t>
        </is>
      </c>
    </row>
    <row r="6">
      <c r="B6" s="18" t="inlineStr">
        <is>
          <t>Deductor Name</t>
        </is>
      </c>
      <c r="C6" s="19" t="n"/>
    </row>
    <row r="7">
      <c r="B7" s="18" t="inlineStr">
        <is>
          <t>TAN</t>
        </is>
      </c>
      <c r="C7" s="19" t="n"/>
    </row>
    <row r="8">
      <c r="B8" s="18" t="inlineStr">
        <is>
          <t>PAN</t>
        </is>
      </c>
      <c r="C8" s="19" t="n"/>
    </row>
    <row r="9">
      <c r="B9" s="18" t="inlineStr">
        <is>
          <t>GSTIN</t>
        </is>
      </c>
      <c r="C9" s="19" t="n"/>
    </row>
    <row r="10">
      <c r="B10" s="18" t="inlineStr">
        <is>
          <t>Address Line 1</t>
        </is>
      </c>
      <c r="C10" s="19" t="n"/>
    </row>
    <row r="11">
      <c r="B11" s="18" t="inlineStr">
        <is>
          <t>Address Line 2</t>
        </is>
      </c>
      <c r="C11" s="19" t="n"/>
    </row>
    <row r="12">
      <c r="B12" s="18" t="inlineStr">
        <is>
          <t>City / State / PIN</t>
        </is>
      </c>
      <c r="C12" s="19" t="n"/>
    </row>
    <row r="13">
      <c r="B13" s="18" t="inlineStr">
        <is>
          <t>Contact Person</t>
        </is>
      </c>
      <c r="C13" s="19" t="n"/>
    </row>
    <row r="14">
      <c r="B14" s="18" t="inlineStr">
        <is>
          <t>Email</t>
        </is>
      </c>
      <c r="C14" s="19" t="n"/>
    </row>
    <row r="15">
      <c r="B15" s="18" t="inlineStr">
        <is>
          <t>Phone</t>
        </is>
      </c>
      <c r="C15" s="19" t="n"/>
    </row>
    <row r="17" ht="24" customHeight="1">
      <c r="B17" s="3" t="inlineStr">
        <is>
          <t>Period</t>
        </is>
      </c>
    </row>
    <row r="18">
      <c r="B18" s="18" t="inlineStr">
        <is>
          <t>Financial Year</t>
        </is>
      </c>
      <c r="C18" s="19" t="inlineStr">
        <is>
          <t>2026-27</t>
        </is>
      </c>
    </row>
    <row r="19">
      <c r="B19" s="18" t="inlineStr">
        <is>
          <t>Assessment Year (auto)</t>
        </is>
      </c>
      <c r="C19" s="20">
        <f>IF(C18="","","AY "&amp;MID(C18,1,4)+1&amp;"-"&amp;MID(C18,6,2)+1)</f>
        <v/>
      </c>
    </row>
    <row r="21" ht="22" customHeight="1">
      <c r="B21" s="3" t="inlineStr">
        <is>
          <t>Quarter Date Reference (read-only)</t>
        </is>
      </c>
    </row>
    <row r="22">
      <c r="B22" s="4" t="inlineStr">
        <is>
          <t>Q1</t>
        </is>
      </c>
      <c r="C22" s="6" t="inlineStr">
        <is>
          <t>01-Apr to 30-Jun</t>
        </is>
      </c>
      <c r="D22" s="6" t="inlineStr">
        <is>
          <t>Return due: 31-Jul</t>
        </is>
      </c>
      <c r="E22" s="6" t="inlineStr">
        <is>
          <t>TDS deposit: 7th of following month</t>
        </is>
      </c>
    </row>
    <row r="23">
      <c r="B23" s="4" t="inlineStr">
        <is>
          <t>Q2</t>
        </is>
      </c>
      <c r="C23" s="6" t="inlineStr">
        <is>
          <t>01-Jul to 30-Sep</t>
        </is>
      </c>
      <c r="D23" s="6" t="inlineStr">
        <is>
          <t>Return due: 31-Oct</t>
        </is>
      </c>
      <c r="E23" s="6" t="inlineStr">
        <is>
          <t>TDS deposit: 7th of following month</t>
        </is>
      </c>
    </row>
    <row r="24">
      <c r="B24" s="4" t="inlineStr">
        <is>
          <t>Q3</t>
        </is>
      </c>
      <c r="C24" s="6" t="inlineStr">
        <is>
          <t>01-Oct to 31-Dec</t>
        </is>
      </c>
      <c r="D24" s="6" t="inlineStr">
        <is>
          <t>Return due: 31-Jan</t>
        </is>
      </c>
      <c r="E24" s="6" t="inlineStr">
        <is>
          <t>TDS deposit: 7th of following month</t>
        </is>
      </c>
    </row>
    <row r="25">
      <c r="B25" s="4" t="inlineStr">
        <is>
          <t>Q4</t>
        </is>
      </c>
      <c r="C25" s="6" t="inlineStr">
        <is>
          <t>01-Jan to 31-Mar</t>
        </is>
      </c>
      <c r="D25" s="6" t="inlineStr">
        <is>
          <t>Return due: 31-May</t>
        </is>
      </c>
      <c r="E25" s="6" t="inlineStr">
        <is>
          <t>March TDS deposit due: 30-Apr</t>
        </is>
      </c>
    </row>
    <row r="27" ht="24" customHeight="1">
      <c r="B27" s="3" t="inlineStr">
        <is>
          <t>Prepared / Reviewed By</t>
        </is>
      </c>
    </row>
    <row r="28">
      <c r="B28" s="18" t="inlineStr">
        <is>
          <t>Prepared by</t>
        </is>
      </c>
      <c r="C28" s="19" t="n"/>
      <c r="D28" s="18" t="inlineStr">
        <is>
          <t>Reviewed by</t>
        </is>
      </c>
      <c r="E28" s="19" t="n"/>
    </row>
    <row r="29">
      <c r="B29" s="18" t="inlineStr">
        <is>
          <t>Designation</t>
        </is>
      </c>
      <c r="C29" s="19" t="n"/>
      <c r="D29" s="18" t="inlineStr">
        <is>
          <t>Designation</t>
        </is>
      </c>
      <c r="E29" s="19" t="n"/>
    </row>
    <row r="30">
      <c r="B30" s="18" t="inlineStr">
        <is>
          <t>Date</t>
        </is>
      </c>
      <c r="C30" s="19" t="n"/>
      <c r="D30" s="18" t="inlineStr">
        <is>
          <t>Date</t>
        </is>
      </c>
      <c r="E30" s="19" t="n"/>
    </row>
    <row r="33">
      <c r="B33" s="16" t="inlineStr">
        <is>
          <t>calcguru.in  /  Prepared by CA Tirumalesh</t>
        </is>
      </c>
    </row>
  </sheetData>
  <sheetProtection selectLockedCells="0" selectUnlockedCells="0" sheet="1" objects="0" insertRows="1" insertHyperlinks="1" autoFilter="1" scenarios="0" formatColumns="1" deleteColumns="1" insertColumns="1" pivotTables="1" deleteRows="1" formatCells="1" formatRows="1" sort="1" password="BBBC"/>
  <mergeCells count="7">
    <mergeCell ref="B17:E17"/>
    <mergeCell ref="B27:E27"/>
    <mergeCell ref="B21:E21"/>
    <mergeCell ref="B33:E33"/>
    <mergeCell ref="B3:E3"/>
    <mergeCell ref="B5:E5"/>
    <mergeCell ref="B2:E2"/>
  </mergeCells>
  <dataValidations count="1">
    <dataValidation sqref="C18" showDropDown="0" showInputMessage="0" showErrorMessage="0" allowBlank="1" type="list">
      <formula1>"2025-26,2026-27,2027-28,2028-29"</formula1>
    </dataValidation>
  </dataValidations>
  <printOptions horizontalCentered="1"/>
  <pageMargins left="0.4" right="0.4" top="0.6" bottom="0.5" header="0.5" footer="0.5"/>
  <pageSetup orientation="landscape" fitToWidth="1"/>
  <headerFooter>
    <oddHeader>&amp;C&amp;K1E3A8A&amp;"Calibri,Bold"&amp;12 calcguru.in &amp;"Calibri,Regular"&amp;10 | Prepared by CA Tirumalesh</oddHeader>
    <oddFooter>&amp;L&amp;"Calibri,Italic"&amp;9 calcguru.in&amp;C&amp;"Calibri,Regular"&amp;9 Page &amp;P of &amp;N&amp;R&amp;"Calibri,Italic"&amp;9 Prepared by CA Tirumalesh</oddFooter>
    <evenHeader/>
    <evenFooter/>
    <firstHeader/>
    <firstFooter/>
  </headerFooter>
</worksheet>
</file>

<file path=xl/worksheets/sheet3.xml><?xml version="1.0" encoding="utf-8"?>
<worksheet xmlns="http://schemas.openxmlformats.org/spreadsheetml/2006/main">
  <sheetPr>
    <tabColor rgb="00F97316"/>
    <outlinePr summaryBelow="1" summaryRight="1"/>
    <pageSetUpPr/>
  </sheetPr>
  <dimension ref="A1:Q54"/>
  <sheetViews>
    <sheetView showGridLines="0" workbookViewId="0">
      <pane xSplit="2" ySplit="4" topLeftCell="C5" activePane="bottomRight" state="frozen"/>
      <selection pane="topRight"/>
      <selection pane="bottomLeft"/>
      <selection pane="bottomRight" activeCell="A1" sqref="A1"/>
    </sheetView>
  </sheetViews>
  <sheetFormatPr baseColWidth="8" defaultRowHeight="15"/>
  <cols>
    <col width="6" customWidth="1" min="1" max="1"/>
    <col width="24" customWidth="1" min="2" max="2"/>
    <col width="14" customWidth="1" min="3" max="3"/>
    <col width="14" customWidth="1" min="4" max="4"/>
    <col width="15" customWidth="1" min="5" max="5"/>
    <col width="14" customWidth="1" min="6" max="6"/>
    <col width="14" customWidth="1" min="7" max="7"/>
    <col width="11" customWidth="1" min="8" max="8"/>
    <col width="16" customWidth="1" min="9" max="9"/>
    <col width="14" customWidth="1" min="10" max="10"/>
    <col width="14" customWidth="1" min="11" max="11"/>
    <col width="10" customWidth="1" min="12" max="12"/>
    <col width="10" customWidth="1" min="13" max="13"/>
    <col width="18" customWidth="1" min="14" max="14"/>
    <col width="10" customWidth="1" min="15" max="15"/>
    <col width="28" customWidth="1" min="16" max="16"/>
    <col width="28" customWidth="1" min="17" max="17"/>
  </cols>
  <sheetData>
    <row r="1" ht="36" customHeight="1">
      <c r="A1" s="1" t="inlineStr">
        <is>
          <t>Vendor Master - Up to 50 Deductees</t>
        </is>
      </c>
    </row>
    <row r="2" ht="30" customHeight="1">
      <c r="A2" s="17" t="inlineStr">
        <is>
          <t>Section dropdown drives auto-fill in TDS Register. For 'Other' section, enter rate in the 'Manual Rate' column F - 'Default Rate' picks it up automatically. Lower Cert u/s 197: set Y + cert details.</t>
        </is>
      </c>
    </row>
    <row r="4" ht="32" customHeight="1">
      <c r="A4" s="21" t="inlineStr">
        <is>
          <t>Sr.</t>
        </is>
      </c>
      <c r="B4" s="21" t="inlineStr">
        <is>
          <t>Vendor Name</t>
        </is>
      </c>
      <c r="C4" s="21" t="inlineStr">
        <is>
          <t>PAN</t>
        </is>
      </c>
      <c r="D4" s="21" t="inlineStr">
        <is>
          <t>Status</t>
        </is>
      </c>
      <c r="E4" s="21" t="inlineStr">
        <is>
          <t>Default Section</t>
        </is>
      </c>
      <c r="F4" s="21" t="inlineStr">
        <is>
          <t>Manual Rate (for Other)</t>
        </is>
      </c>
      <c r="G4" s="21" t="inlineStr">
        <is>
          <t>Default Rate (auto)</t>
        </is>
      </c>
      <c r="H4" s="21" t="inlineStr">
        <is>
          <t>Lower Cert?</t>
        </is>
      </c>
      <c r="I4" s="21" t="inlineStr">
        <is>
          <t>Cert No.</t>
        </is>
      </c>
      <c r="J4" s="21" t="inlineStr">
        <is>
          <t>Cert Valid From</t>
        </is>
      </c>
      <c r="K4" s="21" t="inlineStr">
        <is>
          <t>Cert Valid To</t>
        </is>
      </c>
      <c r="L4" s="21" t="inlineStr">
        <is>
          <t>Cert Rate</t>
        </is>
      </c>
      <c r="M4" s="21" t="inlineStr">
        <is>
          <t>GST Reg?</t>
        </is>
      </c>
      <c r="N4" s="21" t="inlineStr">
        <is>
          <t>GSTIN</t>
        </is>
      </c>
      <c r="O4" s="21" t="inlineStr">
        <is>
          <t>GST Rate</t>
        </is>
      </c>
      <c r="P4" s="21" t="inlineStr">
        <is>
          <t>Address</t>
        </is>
      </c>
      <c r="Q4" s="21" t="inlineStr">
        <is>
          <t>Notes</t>
        </is>
      </c>
    </row>
    <row r="5">
      <c r="A5" s="22">
        <f>IF(B5="","",ROW()-4)</f>
        <v/>
      </c>
      <c r="B5" s="19" t="n"/>
      <c r="C5" s="23" t="n"/>
      <c r="D5" s="23" t="n"/>
      <c r="E5" s="23" t="n"/>
      <c r="F5" s="24" t="n"/>
      <c r="G5" s="25">
        <f>IF(B5="","",IF(E5="Other",IF(F5="","",F5),IFERROR(VLOOKUP(E5,'Rate Master'!$B$5:$E$16,4,FALSE),"")))</f>
        <v/>
      </c>
      <c r="H5" s="23" t="n"/>
      <c r="I5" s="23" t="n"/>
      <c r="J5" s="26" t="n"/>
      <c r="K5" s="26" t="n"/>
      <c r="L5" s="24" t="n"/>
      <c r="M5" s="23" t="n"/>
      <c r="N5" s="23" t="n"/>
      <c r="O5" s="27" t="n"/>
      <c r="P5" s="19" t="n"/>
      <c r="Q5" s="19" t="n"/>
    </row>
    <row r="6">
      <c r="A6" s="22">
        <f>IF(B6="","",ROW()-4)</f>
        <v/>
      </c>
      <c r="B6" s="19" t="n"/>
      <c r="C6" s="23" t="n"/>
      <c r="D6" s="23" t="n"/>
      <c r="E6" s="23" t="n"/>
      <c r="F6" s="24" t="n"/>
      <c r="G6" s="25">
        <f>IF(B6="","",IF(E6="Other",IF(F6="","",F6),IFERROR(VLOOKUP(E6,'Rate Master'!$B$5:$E$16,4,FALSE),"")))</f>
        <v/>
      </c>
      <c r="H6" s="23" t="n"/>
      <c r="I6" s="23" t="n"/>
      <c r="J6" s="26" t="n"/>
      <c r="K6" s="26" t="n"/>
      <c r="L6" s="24" t="n"/>
      <c r="M6" s="23" t="n"/>
      <c r="N6" s="23" t="n"/>
      <c r="O6" s="27" t="n"/>
      <c r="P6" s="19" t="n"/>
      <c r="Q6" s="19" t="n"/>
    </row>
    <row r="7">
      <c r="A7" s="22">
        <f>IF(B7="","",ROW()-4)</f>
        <v/>
      </c>
      <c r="B7" s="19" t="n"/>
      <c r="C7" s="23" t="n"/>
      <c r="D7" s="23" t="n"/>
      <c r="E7" s="23" t="n"/>
      <c r="F7" s="24" t="n"/>
      <c r="G7" s="25">
        <f>IF(B7="","",IF(E7="Other",IF(F7="","",F7),IFERROR(VLOOKUP(E7,'Rate Master'!$B$5:$E$16,4,FALSE),"")))</f>
        <v/>
      </c>
      <c r="H7" s="23" t="n"/>
      <c r="I7" s="23" t="n"/>
      <c r="J7" s="26" t="n"/>
      <c r="K7" s="26" t="n"/>
      <c r="L7" s="24" t="n"/>
      <c r="M7" s="23" t="n"/>
      <c r="N7" s="23" t="n"/>
      <c r="O7" s="27" t="n"/>
      <c r="P7" s="19" t="n"/>
      <c r="Q7" s="19" t="n"/>
    </row>
    <row r="8">
      <c r="A8" s="22">
        <f>IF(B8="","",ROW()-4)</f>
        <v/>
      </c>
      <c r="B8" s="19" t="n"/>
      <c r="C8" s="23" t="n"/>
      <c r="D8" s="23" t="n"/>
      <c r="E8" s="23" t="n"/>
      <c r="F8" s="24" t="n"/>
      <c r="G8" s="25">
        <f>IF(B8="","",IF(E8="Other",IF(F8="","",F8),IFERROR(VLOOKUP(E8,'Rate Master'!$B$5:$E$16,4,FALSE),"")))</f>
        <v/>
      </c>
      <c r="H8" s="23" t="n"/>
      <c r="I8" s="23" t="n"/>
      <c r="J8" s="26" t="n"/>
      <c r="K8" s="26" t="n"/>
      <c r="L8" s="24" t="n"/>
      <c r="M8" s="23" t="n"/>
      <c r="N8" s="23" t="n"/>
      <c r="O8" s="27" t="n"/>
      <c r="P8" s="19" t="n"/>
      <c r="Q8" s="19" t="n"/>
    </row>
    <row r="9">
      <c r="A9" s="22">
        <f>IF(B9="","",ROW()-4)</f>
        <v/>
      </c>
      <c r="B9" s="19" t="n"/>
      <c r="C9" s="23" t="n"/>
      <c r="D9" s="23" t="n"/>
      <c r="E9" s="23" t="n"/>
      <c r="F9" s="24" t="n"/>
      <c r="G9" s="25">
        <f>IF(B9="","",IF(E9="Other",IF(F9="","",F9),IFERROR(VLOOKUP(E9,'Rate Master'!$B$5:$E$16,4,FALSE),"")))</f>
        <v/>
      </c>
      <c r="H9" s="23" t="n"/>
      <c r="I9" s="23" t="n"/>
      <c r="J9" s="26" t="n"/>
      <c r="K9" s="26" t="n"/>
      <c r="L9" s="24" t="n"/>
      <c r="M9" s="23" t="n"/>
      <c r="N9" s="23" t="n"/>
      <c r="O9" s="27" t="n"/>
      <c r="P9" s="19" t="n"/>
      <c r="Q9" s="19" t="n"/>
    </row>
    <row r="10">
      <c r="A10" s="22">
        <f>IF(B10="","",ROW()-4)</f>
        <v/>
      </c>
      <c r="B10" s="19" t="n"/>
      <c r="C10" s="23" t="n"/>
      <c r="D10" s="23" t="n"/>
      <c r="E10" s="23" t="n"/>
      <c r="F10" s="24" t="n"/>
      <c r="G10" s="25">
        <f>IF(B10="","",IF(E10="Other",IF(F10="","",F10),IFERROR(VLOOKUP(E10,'Rate Master'!$B$5:$E$16,4,FALSE),"")))</f>
        <v/>
      </c>
      <c r="H10" s="23" t="n"/>
      <c r="I10" s="23" t="n"/>
      <c r="J10" s="26" t="n"/>
      <c r="K10" s="26" t="n"/>
      <c r="L10" s="24" t="n"/>
      <c r="M10" s="23" t="n"/>
      <c r="N10" s="23" t="n"/>
      <c r="O10" s="27" t="n"/>
      <c r="P10" s="19" t="n"/>
      <c r="Q10" s="19" t="n"/>
    </row>
    <row r="11">
      <c r="A11" s="22">
        <f>IF(B11="","",ROW()-4)</f>
        <v/>
      </c>
      <c r="B11" s="19" t="n"/>
      <c r="C11" s="23" t="n"/>
      <c r="D11" s="23" t="n"/>
      <c r="E11" s="23" t="n"/>
      <c r="F11" s="24" t="n"/>
      <c r="G11" s="25">
        <f>IF(B11="","",IF(E11="Other",IF(F11="","",F11),IFERROR(VLOOKUP(E11,'Rate Master'!$B$5:$E$16,4,FALSE),"")))</f>
        <v/>
      </c>
      <c r="H11" s="23" t="n"/>
      <c r="I11" s="23" t="n"/>
      <c r="J11" s="26" t="n"/>
      <c r="K11" s="26" t="n"/>
      <c r="L11" s="24" t="n"/>
      <c r="M11" s="23" t="n"/>
      <c r="N11" s="23" t="n"/>
      <c r="O11" s="27" t="n"/>
      <c r="P11" s="19" t="n"/>
      <c r="Q11" s="19" t="n"/>
    </row>
    <row r="12">
      <c r="A12" s="22">
        <f>IF(B12="","",ROW()-4)</f>
        <v/>
      </c>
      <c r="B12" s="19" t="n"/>
      <c r="C12" s="23" t="n"/>
      <c r="D12" s="23" t="n"/>
      <c r="E12" s="23" t="n"/>
      <c r="F12" s="24" t="n"/>
      <c r="G12" s="25">
        <f>IF(B12="","",IF(E12="Other",IF(F12="","",F12),IFERROR(VLOOKUP(E12,'Rate Master'!$B$5:$E$16,4,FALSE),"")))</f>
        <v/>
      </c>
      <c r="H12" s="23" t="n"/>
      <c r="I12" s="23" t="n"/>
      <c r="J12" s="26" t="n"/>
      <c r="K12" s="26" t="n"/>
      <c r="L12" s="24" t="n"/>
      <c r="M12" s="23" t="n"/>
      <c r="N12" s="23" t="n"/>
      <c r="O12" s="27" t="n"/>
      <c r="P12" s="19" t="n"/>
      <c r="Q12" s="19" t="n"/>
    </row>
    <row r="13">
      <c r="A13" s="22">
        <f>IF(B13="","",ROW()-4)</f>
        <v/>
      </c>
      <c r="B13" s="19" t="n"/>
      <c r="C13" s="23" t="n"/>
      <c r="D13" s="23" t="n"/>
      <c r="E13" s="23" t="n"/>
      <c r="F13" s="24" t="n"/>
      <c r="G13" s="25">
        <f>IF(B13="","",IF(E13="Other",IF(F13="","",F13),IFERROR(VLOOKUP(E13,'Rate Master'!$B$5:$E$16,4,FALSE),"")))</f>
        <v/>
      </c>
      <c r="H13" s="23" t="n"/>
      <c r="I13" s="23" t="n"/>
      <c r="J13" s="26" t="n"/>
      <c r="K13" s="26" t="n"/>
      <c r="L13" s="24" t="n"/>
      <c r="M13" s="23" t="n"/>
      <c r="N13" s="23" t="n"/>
      <c r="O13" s="27" t="n"/>
      <c r="P13" s="19" t="n"/>
      <c r="Q13" s="19" t="n"/>
    </row>
    <row r="14">
      <c r="A14" s="22">
        <f>IF(B14="","",ROW()-4)</f>
        <v/>
      </c>
      <c r="B14" s="19" t="n"/>
      <c r="C14" s="23" t="n"/>
      <c r="D14" s="23" t="n"/>
      <c r="E14" s="23" t="n"/>
      <c r="F14" s="24" t="n"/>
      <c r="G14" s="25">
        <f>IF(B14="","",IF(E14="Other",IF(F14="","",F14),IFERROR(VLOOKUP(E14,'Rate Master'!$B$5:$E$16,4,FALSE),"")))</f>
        <v/>
      </c>
      <c r="H14" s="23" t="n"/>
      <c r="I14" s="23" t="n"/>
      <c r="J14" s="26" t="n"/>
      <c r="K14" s="26" t="n"/>
      <c r="L14" s="24" t="n"/>
      <c r="M14" s="23" t="n"/>
      <c r="N14" s="23" t="n"/>
      <c r="O14" s="27" t="n"/>
      <c r="P14" s="19" t="n"/>
      <c r="Q14" s="19" t="n"/>
    </row>
    <row r="15">
      <c r="A15" s="22">
        <f>IF(B15="","",ROW()-4)</f>
        <v/>
      </c>
      <c r="B15" s="19" t="n"/>
      <c r="C15" s="23" t="n"/>
      <c r="D15" s="23" t="n"/>
      <c r="E15" s="23" t="n"/>
      <c r="F15" s="24" t="n"/>
      <c r="G15" s="25">
        <f>IF(B15="","",IF(E15="Other",IF(F15="","",F15),IFERROR(VLOOKUP(E15,'Rate Master'!$B$5:$E$16,4,FALSE),"")))</f>
        <v/>
      </c>
      <c r="H15" s="23" t="n"/>
      <c r="I15" s="23" t="n"/>
      <c r="J15" s="26" t="n"/>
      <c r="K15" s="26" t="n"/>
      <c r="L15" s="24" t="n"/>
      <c r="M15" s="23" t="n"/>
      <c r="N15" s="23" t="n"/>
      <c r="O15" s="27" t="n"/>
      <c r="P15" s="19" t="n"/>
      <c r="Q15" s="19" t="n"/>
    </row>
    <row r="16">
      <c r="A16" s="22">
        <f>IF(B16="","",ROW()-4)</f>
        <v/>
      </c>
      <c r="B16" s="19" t="n"/>
      <c r="C16" s="23" t="n"/>
      <c r="D16" s="23" t="n"/>
      <c r="E16" s="23" t="n"/>
      <c r="F16" s="24" t="n"/>
      <c r="G16" s="25">
        <f>IF(B16="","",IF(E16="Other",IF(F16="","",F16),IFERROR(VLOOKUP(E16,'Rate Master'!$B$5:$E$16,4,FALSE),"")))</f>
        <v/>
      </c>
      <c r="H16" s="23" t="n"/>
      <c r="I16" s="23" t="n"/>
      <c r="J16" s="26" t="n"/>
      <c r="K16" s="26" t="n"/>
      <c r="L16" s="24" t="n"/>
      <c r="M16" s="23" t="n"/>
      <c r="N16" s="23" t="n"/>
      <c r="O16" s="27" t="n"/>
      <c r="P16" s="19" t="n"/>
      <c r="Q16" s="19" t="n"/>
    </row>
    <row r="17">
      <c r="A17" s="22">
        <f>IF(B17="","",ROW()-4)</f>
        <v/>
      </c>
      <c r="B17" s="19" t="n"/>
      <c r="C17" s="23" t="n"/>
      <c r="D17" s="23" t="n"/>
      <c r="E17" s="23" t="n"/>
      <c r="F17" s="24" t="n"/>
      <c r="G17" s="25">
        <f>IF(B17="","",IF(E17="Other",IF(F17="","",F17),IFERROR(VLOOKUP(E17,'Rate Master'!$B$5:$E$16,4,FALSE),"")))</f>
        <v/>
      </c>
      <c r="H17" s="23" t="n"/>
      <c r="I17" s="23" t="n"/>
      <c r="J17" s="26" t="n"/>
      <c r="K17" s="26" t="n"/>
      <c r="L17" s="24" t="n"/>
      <c r="M17" s="23" t="n"/>
      <c r="N17" s="23" t="n"/>
      <c r="O17" s="27" t="n"/>
      <c r="P17" s="19" t="n"/>
      <c r="Q17" s="19" t="n"/>
    </row>
    <row r="18">
      <c r="A18" s="22">
        <f>IF(B18="","",ROW()-4)</f>
        <v/>
      </c>
      <c r="B18" s="19" t="n"/>
      <c r="C18" s="23" t="n"/>
      <c r="D18" s="23" t="n"/>
      <c r="E18" s="23" t="n"/>
      <c r="F18" s="24" t="n"/>
      <c r="G18" s="25">
        <f>IF(B18="","",IF(E18="Other",IF(F18="","",F18),IFERROR(VLOOKUP(E18,'Rate Master'!$B$5:$E$16,4,FALSE),"")))</f>
        <v/>
      </c>
      <c r="H18" s="23" t="n"/>
      <c r="I18" s="23" t="n"/>
      <c r="J18" s="26" t="n"/>
      <c r="K18" s="26" t="n"/>
      <c r="L18" s="24" t="n"/>
      <c r="M18" s="23" t="n"/>
      <c r="N18" s="23" t="n"/>
      <c r="O18" s="27" t="n"/>
      <c r="P18" s="19" t="n"/>
      <c r="Q18" s="19" t="n"/>
    </row>
    <row r="19">
      <c r="A19" s="22">
        <f>IF(B19="","",ROW()-4)</f>
        <v/>
      </c>
      <c r="B19" s="19" t="n"/>
      <c r="C19" s="23" t="n"/>
      <c r="D19" s="23" t="n"/>
      <c r="E19" s="23" t="n"/>
      <c r="F19" s="24" t="n"/>
      <c r="G19" s="25">
        <f>IF(B19="","",IF(E19="Other",IF(F19="","",F19),IFERROR(VLOOKUP(E19,'Rate Master'!$B$5:$E$16,4,FALSE),"")))</f>
        <v/>
      </c>
      <c r="H19" s="23" t="n"/>
      <c r="I19" s="23" t="n"/>
      <c r="J19" s="26" t="n"/>
      <c r="K19" s="26" t="n"/>
      <c r="L19" s="24" t="n"/>
      <c r="M19" s="23" t="n"/>
      <c r="N19" s="23" t="n"/>
      <c r="O19" s="27" t="n"/>
      <c r="P19" s="19" t="n"/>
      <c r="Q19" s="19" t="n"/>
    </row>
    <row r="20">
      <c r="A20" s="22">
        <f>IF(B20="","",ROW()-4)</f>
        <v/>
      </c>
      <c r="B20" s="19" t="n"/>
      <c r="C20" s="23" t="n"/>
      <c r="D20" s="23" t="n"/>
      <c r="E20" s="23" t="n"/>
      <c r="F20" s="24" t="n"/>
      <c r="G20" s="25">
        <f>IF(B20="","",IF(E20="Other",IF(F20="","",F20),IFERROR(VLOOKUP(E20,'Rate Master'!$B$5:$E$16,4,FALSE),"")))</f>
        <v/>
      </c>
      <c r="H20" s="23" t="n"/>
      <c r="I20" s="23" t="n"/>
      <c r="J20" s="26" t="n"/>
      <c r="K20" s="26" t="n"/>
      <c r="L20" s="24" t="n"/>
      <c r="M20" s="23" t="n"/>
      <c r="N20" s="23" t="n"/>
      <c r="O20" s="27" t="n"/>
      <c r="P20" s="19" t="n"/>
      <c r="Q20" s="19" t="n"/>
    </row>
    <row r="21">
      <c r="A21" s="22">
        <f>IF(B21="","",ROW()-4)</f>
        <v/>
      </c>
      <c r="B21" s="19" t="n"/>
      <c r="C21" s="23" t="n"/>
      <c r="D21" s="23" t="n"/>
      <c r="E21" s="23" t="n"/>
      <c r="F21" s="24" t="n"/>
      <c r="G21" s="25">
        <f>IF(B21="","",IF(E21="Other",IF(F21="","",F21),IFERROR(VLOOKUP(E21,'Rate Master'!$B$5:$E$16,4,FALSE),"")))</f>
        <v/>
      </c>
      <c r="H21" s="23" t="n"/>
      <c r="I21" s="23" t="n"/>
      <c r="J21" s="26" t="n"/>
      <c r="K21" s="26" t="n"/>
      <c r="L21" s="24" t="n"/>
      <c r="M21" s="23" t="n"/>
      <c r="N21" s="23" t="n"/>
      <c r="O21" s="27" t="n"/>
      <c r="P21" s="19" t="n"/>
      <c r="Q21" s="19" t="n"/>
    </row>
    <row r="22">
      <c r="A22" s="22">
        <f>IF(B22="","",ROW()-4)</f>
        <v/>
      </c>
      <c r="B22" s="19" t="n"/>
      <c r="C22" s="23" t="n"/>
      <c r="D22" s="23" t="n"/>
      <c r="E22" s="23" t="n"/>
      <c r="F22" s="24" t="n"/>
      <c r="G22" s="25">
        <f>IF(B22="","",IF(E22="Other",IF(F22="","",F22),IFERROR(VLOOKUP(E22,'Rate Master'!$B$5:$E$16,4,FALSE),"")))</f>
        <v/>
      </c>
      <c r="H22" s="23" t="n"/>
      <c r="I22" s="23" t="n"/>
      <c r="J22" s="26" t="n"/>
      <c r="K22" s="26" t="n"/>
      <c r="L22" s="24" t="n"/>
      <c r="M22" s="23" t="n"/>
      <c r="N22" s="23" t="n"/>
      <c r="O22" s="27" t="n"/>
      <c r="P22" s="19" t="n"/>
      <c r="Q22" s="19" t="n"/>
    </row>
    <row r="23">
      <c r="A23" s="22">
        <f>IF(B23="","",ROW()-4)</f>
        <v/>
      </c>
      <c r="B23" s="19" t="n"/>
      <c r="C23" s="23" t="n"/>
      <c r="D23" s="23" t="n"/>
      <c r="E23" s="23" t="n"/>
      <c r="F23" s="24" t="n"/>
      <c r="G23" s="25">
        <f>IF(B23="","",IF(E23="Other",IF(F23="","",F23),IFERROR(VLOOKUP(E23,'Rate Master'!$B$5:$E$16,4,FALSE),"")))</f>
        <v/>
      </c>
      <c r="H23" s="23" t="n"/>
      <c r="I23" s="23" t="n"/>
      <c r="J23" s="26" t="n"/>
      <c r="K23" s="26" t="n"/>
      <c r="L23" s="24" t="n"/>
      <c r="M23" s="23" t="n"/>
      <c r="N23" s="23" t="n"/>
      <c r="O23" s="27" t="n"/>
      <c r="P23" s="19" t="n"/>
      <c r="Q23" s="19" t="n"/>
    </row>
    <row r="24">
      <c r="A24" s="22">
        <f>IF(B24="","",ROW()-4)</f>
        <v/>
      </c>
      <c r="B24" s="19" t="n"/>
      <c r="C24" s="23" t="n"/>
      <c r="D24" s="23" t="n"/>
      <c r="E24" s="23" t="n"/>
      <c r="F24" s="24" t="n"/>
      <c r="G24" s="25">
        <f>IF(B24="","",IF(E24="Other",IF(F24="","",F24),IFERROR(VLOOKUP(E24,'Rate Master'!$B$5:$E$16,4,FALSE),"")))</f>
        <v/>
      </c>
      <c r="H24" s="23" t="n"/>
      <c r="I24" s="23" t="n"/>
      <c r="J24" s="26" t="n"/>
      <c r="K24" s="26" t="n"/>
      <c r="L24" s="24" t="n"/>
      <c r="M24" s="23" t="n"/>
      <c r="N24" s="23" t="n"/>
      <c r="O24" s="27" t="n"/>
      <c r="P24" s="19" t="n"/>
      <c r="Q24" s="19" t="n"/>
    </row>
    <row r="25">
      <c r="A25" s="22">
        <f>IF(B25="","",ROW()-4)</f>
        <v/>
      </c>
      <c r="B25" s="19" t="n"/>
      <c r="C25" s="23" t="n"/>
      <c r="D25" s="23" t="n"/>
      <c r="E25" s="23" t="n"/>
      <c r="F25" s="24" t="n"/>
      <c r="G25" s="25">
        <f>IF(B25="","",IF(E25="Other",IF(F25="","",F25),IFERROR(VLOOKUP(E25,'Rate Master'!$B$5:$E$16,4,FALSE),"")))</f>
        <v/>
      </c>
      <c r="H25" s="23" t="n"/>
      <c r="I25" s="23" t="n"/>
      <c r="J25" s="26" t="n"/>
      <c r="K25" s="26" t="n"/>
      <c r="L25" s="24" t="n"/>
      <c r="M25" s="23" t="n"/>
      <c r="N25" s="23" t="n"/>
      <c r="O25" s="27" t="n"/>
      <c r="P25" s="19" t="n"/>
      <c r="Q25" s="19" t="n"/>
    </row>
    <row r="26">
      <c r="A26" s="22">
        <f>IF(B26="","",ROW()-4)</f>
        <v/>
      </c>
      <c r="B26" s="19" t="n"/>
      <c r="C26" s="23" t="n"/>
      <c r="D26" s="23" t="n"/>
      <c r="E26" s="23" t="n"/>
      <c r="F26" s="24" t="n"/>
      <c r="G26" s="25">
        <f>IF(B26="","",IF(E26="Other",IF(F26="","",F26),IFERROR(VLOOKUP(E26,'Rate Master'!$B$5:$E$16,4,FALSE),"")))</f>
        <v/>
      </c>
      <c r="H26" s="23" t="n"/>
      <c r="I26" s="23" t="n"/>
      <c r="J26" s="26" t="n"/>
      <c r="K26" s="26" t="n"/>
      <c r="L26" s="24" t="n"/>
      <c r="M26" s="23" t="n"/>
      <c r="N26" s="23" t="n"/>
      <c r="O26" s="27" t="n"/>
      <c r="P26" s="19" t="n"/>
      <c r="Q26" s="19" t="n"/>
    </row>
    <row r="27">
      <c r="A27" s="22">
        <f>IF(B27="","",ROW()-4)</f>
        <v/>
      </c>
      <c r="B27" s="19" t="n"/>
      <c r="C27" s="23" t="n"/>
      <c r="D27" s="23" t="n"/>
      <c r="E27" s="23" t="n"/>
      <c r="F27" s="24" t="n"/>
      <c r="G27" s="25">
        <f>IF(B27="","",IF(E27="Other",IF(F27="","",F27),IFERROR(VLOOKUP(E27,'Rate Master'!$B$5:$E$16,4,FALSE),"")))</f>
        <v/>
      </c>
      <c r="H27" s="23" t="n"/>
      <c r="I27" s="23" t="n"/>
      <c r="J27" s="26" t="n"/>
      <c r="K27" s="26" t="n"/>
      <c r="L27" s="24" t="n"/>
      <c r="M27" s="23" t="n"/>
      <c r="N27" s="23" t="n"/>
      <c r="O27" s="27" t="n"/>
      <c r="P27" s="19" t="n"/>
      <c r="Q27" s="19" t="n"/>
    </row>
    <row r="28">
      <c r="A28" s="22">
        <f>IF(B28="","",ROW()-4)</f>
        <v/>
      </c>
      <c r="B28" s="19" t="n"/>
      <c r="C28" s="23" t="n"/>
      <c r="D28" s="23" t="n"/>
      <c r="E28" s="23" t="n"/>
      <c r="F28" s="24" t="n"/>
      <c r="G28" s="25">
        <f>IF(B28="","",IF(E28="Other",IF(F28="","",F28),IFERROR(VLOOKUP(E28,'Rate Master'!$B$5:$E$16,4,FALSE),"")))</f>
        <v/>
      </c>
      <c r="H28" s="23" t="n"/>
      <c r="I28" s="23" t="n"/>
      <c r="J28" s="26" t="n"/>
      <c r="K28" s="26" t="n"/>
      <c r="L28" s="24" t="n"/>
      <c r="M28" s="23" t="n"/>
      <c r="N28" s="23" t="n"/>
      <c r="O28" s="27" t="n"/>
      <c r="P28" s="19" t="n"/>
      <c r="Q28" s="19" t="n"/>
    </row>
    <row r="29">
      <c r="A29" s="22">
        <f>IF(B29="","",ROW()-4)</f>
        <v/>
      </c>
      <c r="B29" s="19" t="n"/>
      <c r="C29" s="23" t="n"/>
      <c r="D29" s="23" t="n"/>
      <c r="E29" s="23" t="n"/>
      <c r="F29" s="24" t="n"/>
      <c r="G29" s="25">
        <f>IF(B29="","",IF(E29="Other",IF(F29="","",F29),IFERROR(VLOOKUP(E29,'Rate Master'!$B$5:$E$16,4,FALSE),"")))</f>
        <v/>
      </c>
      <c r="H29" s="23" t="n"/>
      <c r="I29" s="23" t="n"/>
      <c r="J29" s="26" t="n"/>
      <c r="K29" s="26" t="n"/>
      <c r="L29" s="24" t="n"/>
      <c r="M29" s="23" t="n"/>
      <c r="N29" s="23" t="n"/>
      <c r="O29" s="27" t="n"/>
      <c r="P29" s="19" t="n"/>
      <c r="Q29" s="19" t="n"/>
    </row>
    <row r="30">
      <c r="A30" s="22">
        <f>IF(B30="","",ROW()-4)</f>
        <v/>
      </c>
      <c r="B30" s="19" t="n"/>
      <c r="C30" s="23" t="n"/>
      <c r="D30" s="23" t="n"/>
      <c r="E30" s="23" t="n"/>
      <c r="F30" s="24" t="n"/>
      <c r="G30" s="25">
        <f>IF(B30="","",IF(E30="Other",IF(F30="","",F30),IFERROR(VLOOKUP(E30,'Rate Master'!$B$5:$E$16,4,FALSE),"")))</f>
        <v/>
      </c>
      <c r="H30" s="23" t="n"/>
      <c r="I30" s="23" t="n"/>
      <c r="J30" s="26" t="n"/>
      <c r="K30" s="26" t="n"/>
      <c r="L30" s="24" t="n"/>
      <c r="M30" s="23" t="n"/>
      <c r="N30" s="23" t="n"/>
      <c r="O30" s="27" t="n"/>
      <c r="P30" s="19" t="n"/>
      <c r="Q30" s="19" t="n"/>
    </row>
    <row r="31">
      <c r="A31" s="22">
        <f>IF(B31="","",ROW()-4)</f>
        <v/>
      </c>
      <c r="B31" s="19" t="n"/>
      <c r="C31" s="23" t="n"/>
      <c r="D31" s="23" t="n"/>
      <c r="E31" s="23" t="n"/>
      <c r="F31" s="24" t="n"/>
      <c r="G31" s="25">
        <f>IF(B31="","",IF(E31="Other",IF(F31="","",F31),IFERROR(VLOOKUP(E31,'Rate Master'!$B$5:$E$16,4,FALSE),"")))</f>
        <v/>
      </c>
      <c r="H31" s="23" t="n"/>
      <c r="I31" s="23" t="n"/>
      <c r="J31" s="26" t="n"/>
      <c r="K31" s="26" t="n"/>
      <c r="L31" s="24" t="n"/>
      <c r="M31" s="23" t="n"/>
      <c r="N31" s="23" t="n"/>
      <c r="O31" s="27" t="n"/>
      <c r="P31" s="19" t="n"/>
      <c r="Q31" s="19" t="n"/>
    </row>
    <row r="32">
      <c r="A32" s="22">
        <f>IF(B32="","",ROW()-4)</f>
        <v/>
      </c>
      <c r="B32" s="19" t="n"/>
      <c r="C32" s="23" t="n"/>
      <c r="D32" s="23" t="n"/>
      <c r="E32" s="23" t="n"/>
      <c r="F32" s="24" t="n"/>
      <c r="G32" s="25">
        <f>IF(B32="","",IF(E32="Other",IF(F32="","",F32),IFERROR(VLOOKUP(E32,'Rate Master'!$B$5:$E$16,4,FALSE),"")))</f>
        <v/>
      </c>
      <c r="H32" s="23" t="n"/>
      <c r="I32" s="23" t="n"/>
      <c r="J32" s="26" t="n"/>
      <c r="K32" s="26" t="n"/>
      <c r="L32" s="24" t="n"/>
      <c r="M32" s="23" t="n"/>
      <c r="N32" s="23" t="n"/>
      <c r="O32" s="27" t="n"/>
      <c r="P32" s="19" t="n"/>
      <c r="Q32" s="19" t="n"/>
    </row>
    <row r="33">
      <c r="A33" s="22">
        <f>IF(B33="","",ROW()-4)</f>
        <v/>
      </c>
      <c r="B33" s="19" t="n"/>
      <c r="C33" s="23" t="n"/>
      <c r="D33" s="23" t="n"/>
      <c r="E33" s="23" t="n"/>
      <c r="F33" s="24" t="n"/>
      <c r="G33" s="25">
        <f>IF(B33="","",IF(E33="Other",IF(F33="","",F33),IFERROR(VLOOKUP(E33,'Rate Master'!$B$5:$E$16,4,FALSE),"")))</f>
        <v/>
      </c>
      <c r="H33" s="23" t="n"/>
      <c r="I33" s="23" t="n"/>
      <c r="J33" s="26" t="n"/>
      <c r="K33" s="26" t="n"/>
      <c r="L33" s="24" t="n"/>
      <c r="M33" s="23" t="n"/>
      <c r="N33" s="23" t="n"/>
      <c r="O33" s="27" t="n"/>
      <c r="P33" s="19" t="n"/>
      <c r="Q33" s="19" t="n"/>
    </row>
    <row r="34">
      <c r="A34" s="22">
        <f>IF(B34="","",ROW()-4)</f>
        <v/>
      </c>
      <c r="B34" s="19" t="n"/>
      <c r="C34" s="23" t="n"/>
      <c r="D34" s="23" t="n"/>
      <c r="E34" s="23" t="n"/>
      <c r="F34" s="24" t="n"/>
      <c r="G34" s="25">
        <f>IF(B34="","",IF(E34="Other",IF(F34="","",F34),IFERROR(VLOOKUP(E34,'Rate Master'!$B$5:$E$16,4,FALSE),"")))</f>
        <v/>
      </c>
      <c r="H34" s="23" t="n"/>
      <c r="I34" s="23" t="n"/>
      <c r="J34" s="26" t="n"/>
      <c r="K34" s="26" t="n"/>
      <c r="L34" s="24" t="n"/>
      <c r="M34" s="23" t="n"/>
      <c r="N34" s="23" t="n"/>
      <c r="O34" s="27" t="n"/>
      <c r="P34" s="19" t="n"/>
      <c r="Q34" s="19" t="n"/>
    </row>
    <row r="35">
      <c r="A35" s="22">
        <f>IF(B35="","",ROW()-4)</f>
        <v/>
      </c>
      <c r="B35" s="19" t="n"/>
      <c r="C35" s="23" t="n"/>
      <c r="D35" s="23" t="n"/>
      <c r="E35" s="23" t="n"/>
      <c r="F35" s="24" t="n"/>
      <c r="G35" s="25">
        <f>IF(B35="","",IF(E35="Other",IF(F35="","",F35),IFERROR(VLOOKUP(E35,'Rate Master'!$B$5:$E$16,4,FALSE),"")))</f>
        <v/>
      </c>
      <c r="H35" s="23" t="n"/>
      <c r="I35" s="23" t="n"/>
      <c r="J35" s="26" t="n"/>
      <c r="K35" s="26" t="n"/>
      <c r="L35" s="24" t="n"/>
      <c r="M35" s="23" t="n"/>
      <c r="N35" s="23" t="n"/>
      <c r="O35" s="27" t="n"/>
      <c r="P35" s="19" t="n"/>
      <c r="Q35" s="19" t="n"/>
    </row>
    <row r="36">
      <c r="A36" s="22">
        <f>IF(B36="","",ROW()-4)</f>
        <v/>
      </c>
      <c r="B36" s="19" t="n"/>
      <c r="C36" s="23" t="n"/>
      <c r="D36" s="23" t="n"/>
      <c r="E36" s="23" t="n"/>
      <c r="F36" s="24" t="n"/>
      <c r="G36" s="25">
        <f>IF(B36="","",IF(E36="Other",IF(F36="","",F36),IFERROR(VLOOKUP(E36,'Rate Master'!$B$5:$E$16,4,FALSE),"")))</f>
        <v/>
      </c>
      <c r="H36" s="23" t="n"/>
      <c r="I36" s="23" t="n"/>
      <c r="J36" s="26" t="n"/>
      <c r="K36" s="26" t="n"/>
      <c r="L36" s="24" t="n"/>
      <c r="M36" s="23" t="n"/>
      <c r="N36" s="23" t="n"/>
      <c r="O36" s="27" t="n"/>
      <c r="P36" s="19" t="n"/>
      <c r="Q36" s="19" t="n"/>
    </row>
    <row r="37">
      <c r="A37" s="22">
        <f>IF(B37="","",ROW()-4)</f>
        <v/>
      </c>
      <c r="B37" s="19" t="n"/>
      <c r="C37" s="23" t="n"/>
      <c r="D37" s="23" t="n"/>
      <c r="E37" s="23" t="n"/>
      <c r="F37" s="24" t="n"/>
      <c r="G37" s="25">
        <f>IF(B37="","",IF(E37="Other",IF(F37="","",F37),IFERROR(VLOOKUP(E37,'Rate Master'!$B$5:$E$16,4,FALSE),"")))</f>
        <v/>
      </c>
      <c r="H37" s="23" t="n"/>
      <c r="I37" s="23" t="n"/>
      <c r="J37" s="26" t="n"/>
      <c r="K37" s="26" t="n"/>
      <c r="L37" s="24" t="n"/>
      <c r="M37" s="23" t="n"/>
      <c r="N37" s="23" t="n"/>
      <c r="O37" s="27" t="n"/>
      <c r="P37" s="19" t="n"/>
      <c r="Q37" s="19" t="n"/>
    </row>
    <row r="38">
      <c r="A38" s="22">
        <f>IF(B38="","",ROW()-4)</f>
        <v/>
      </c>
      <c r="B38" s="19" t="n"/>
      <c r="C38" s="23" t="n"/>
      <c r="D38" s="23" t="n"/>
      <c r="E38" s="23" t="n"/>
      <c r="F38" s="24" t="n"/>
      <c r="G38" s="25">
        <f>IF(B38="","",IF(E38="Other",IF(F38="","",F38),IFERROR(VLOOKUP(E38,'Rate Master'!$B$5:$E$16,4,FALSE),"")))</f>
        <v/>
      </c>
      <c r="H38" s="23" t="n"/>
      <c r="I38" s="23" t="n"/>
      <c r="J38" s="26" t="n"/>
      <c r="K38" s="26" t="n"/>
      <c r="L38" s="24" t="n"/>
      <c r="M38" s="23" t="n"/>
      <c r="N38" s="23" t="n"/>
      <c r="O38" s="27" t="n"/>
      <c r="P38" s="19" t="n"/>
      <c r="Q38" s="19" t="n"/>
    </row>
    <row r="39">
      <c r="A39" s="22">
        <f>IF(B39="","",ROW()-4)</f>
        <v/>
      </c>
      <c r="B39" s="19" t="n"/>
      <c r="C39" s="23" t="n"/>
      <c r="D39" s="23" t="n"/>
      <c r="E39" s="23" t="n"/>
      <c r="F39" s="24" t="n"/>
      <c r="G39" s="25">
        <f>IF(B39="","",IF(E39="Other",IF(F39="","",F39),IFERROR(VLOOKUP(E39,'Rate Master'!$B$5:$E$16,4,FALSE),"")))</f>
        <v/>
      </c>
      <c r="H39" s="23" t="n"/>
      <c r="I39" s="23" t="n"/>
      <c r="J39" s="26" t="n"/>
      <c r="K39" s="26" t="n"/>
      <c r="L39" s="24" t="n"/>
      <c r="M39" s="23" t="n"/>
      <c r="N39" s="23" t="n"/>
      <c r="O39" s="27" t="n"/>
      <c r="P39" s="19" t="n"/>
      <c r="Q39" s="19" t="n"/>
    </row>
    <row r="40">
      <c r="A40" s="22">
        <f>IF(B40="","",ROW()-4)</f>
        <v/>
      </c>
      <c r="B40" s="19" t="n"/>
      <c r="C40" s="23" t="n"/>
      <c r="D40" s="23" t="n"/>
      <c r="E40" s="23" t="n"/>
      <c r="F40" s="24" t="n"/>
      <c r="G40" s="25">
        <f>IF(B40="","",IF(E40="Other",IF(F40="","",F40),IFERROR(VLOOKUP(E40,'Rate Master'!$B$5:$E$16,4,FALSE),"")))</f>
        <v/>
      </c>
      <c r="H40" s="23" t="n"/>
      <c r="I40" s="23" t="n"/>
      <c r="J40" s="26" t="n"/>
      <c r="K40" s="26" t="n"/>
      <c r="L40" s="24" t="n"/>
      <c r="M40" s="23" t="n"/>
      <c r="N40" s="23" t="n"/>
      <c r="O40" s="27" t="n"/>
      <c r="P40" s="19" t="n"/>
      <c r="Q40" s="19" t="n"/>
    </row>
    <row r="41">
      <c r="A41" s="22">
        <f>IF(B41="","",ROW()-4)</f>
        <v/>
      </c>
      <c r="B41" s="19" t="n"/>
      <c r="C41" s="23" t="n"/>
      <c r="D41" s="23" t="n"/>
      <c r="E41" s="23" t="n"/>
      <c r="F41" s="24" t="n"/>
      <c r="G41" s="25">
        <f>IF(B41="","",IF(E41="Other",IF(F41="","",F41),IFERROR(VLOOKUP(E41,'Rate Master'!$B$5:$E$16,4,FALSE),"")))</f>
        <v/>
      </c>
      <c r="H41" s="23" t="n"/>
      <c r="I41" s="23" t="n"/>
      <c r="J41" s="26" t="n"/>
      <c r="K41" s="26" t="n"/>
      <c r="L41" s="24" t="n"/>
      <c r="M41" s="23" t="n"/>
      <c r="N41" s="23" t="n"/>
      <c r="O41" s="27" t="n"/>
      <c r="P41" s="19" t="n"/>
      <c r="Q41" s="19" t="n"/>
    </row>
    <row r="42">
      <c r="A42" s="22">
        <f>IF(B42="","",ROW()-4)</f>
        <v/>
      </c>
      <c r="B42" s="19" t="n"/>
      <c r="C42" s="23" t="n"/>
      <c r="D42" s="23" t="n"/>
      <c r="E42" s="23" t="n"/>
      <c r="F42" s="24" t="n"/>
      <c r="G42" s="25">
        <f>IF(B42="","",IF(E42="Other",IF(F42="","",F42),IFERROR(VLOOKUP(E42,'Rate Master'!$B$5:$E$16,4,FALSE),"")))</f>
        <v/>
      </c>
      <c r="H42" s="23" t="n"/>
      <c r="I42" s="23" t="n"/>
      <c r="J42" s="26" t="n"/>
      <c r="K42" s="26" t="n"/>
      <c r="L42" s="24" t="n"/>
      <c r="M42" s="23" t="n"/>
      <c r="N42" s="23" t="n"/>
      <c r="O42" s="27" t="n"/>
      <c r="P42" s="19" t="n"/>
      <c r="Q42" s="19" t="n"/>
    </row>
    <row r="43">
      <c r="A43" s="22">
        <f>IF(B43="","",ROW()-4)</f>
        <v/>
      </c>
      <c r="B43" s="19" t="n"/>
      <c r="C43" s="23" t="n"/>
      <c r="D43" s="23" t="n"/>
      <c r="E43" s="23" t="n"/>
      <c r="F43" s="24" t="n"/>
      <c r="G43" s="25">
        <f>IF(B43="","",IF(E43="Other",IF(F43="","",F43),IFERROR(VLOOKUP(E43,'Rate Master'!$B$5:$E$16,4,FALSE),"")))</f>
        <v/>
      </c>
      <c r="H43" s="23" t="n"/>
      <c r="I43" s="23" t="n"/>
      <c r="J43" s="26" t="n"/>
      <c r="K43" s="26" t="n"/>
      <c r="L43" s="24" t="n"/>
      <c r="M43" s="23" t="n"/>
      <c r="N43" s="23" t="n"/>
      <c r="O43" s="27" t="n"/>
      <c r="P43" s="19" t="n"/>
      <c r="Q43" s="19" t="n"/>
    </row>
    <row r="44">
      <c r="A44" s="22">
        <f>IF(B44="","",ROW()-4)</f>
        <v/>
      </c>
      <c r="B44" s="19" t="n"/>
      <c r="C44" s="23" t="n"/>
      <c r="D44" s="23" t="n"/>
      <c r="E44" s="23" t="n"/>
      <c r="F44" s="24" t="n"/>
      <c r="G44" s="25">
        <f>IF(B44="","",IF(E44="Other",IF(F44="","",F44),IFERROR(VLOOKUP(E44,'Rate Master'!$B$5:$E$16,4,FALSE),"")))</f>
        <v/>
      </c>
      <c r="H44" s="23" t="n"/>
      <c r="I44" s="23" t="n"/>
      <c r="J44" s="26" t="n"/>
      <c r="K44" s="26" t="n"/>
      <c r="L44" s="24" t="n"/>
      <c r="M44" s="23" t="n"/>
      <c r="N44" s="23" t="n"/>
      <c r="O44" s="27" t="n"/>
      <c r="P44" s="19" t="n"/>
      <c r="Q44" s="19" t="n"/>
    </row>
    <row r="45">
      <c r="A45" s="22">
        <f>IF(B45="","",ROW()-4)</f>
        <v/>
      </c>
      <c r="B45" s="19" t="n"/>
      <c r="C45" s="23" t="n"/>
      <c r="D45" s="23" t="n"/>
      <c r="E45" s="23" t="n"/>
      <c r="F45" s="24" t="n"/>
      <c r="G45" s="25">
        <f>IF(B45="","",IF(E45="Other",IF(F45="","",F45),IFERROR(VLOOKUP(E45,'Rate Master'!$B$5:$E$16,4,FALSE),"")))</f>
        <v/>
      </c>
      <c r="H45" s="23" t="n"/>
      <c r="I45" s="23" t="n"/>
      <c r="J45" s="26" t="n"/>
      <c r="K45" s="26" t="n"/>
      <c r="L45" s="24" t="n"/>
      <c r="M45" s="23" t="n"/>
      <c r="N45" s="23" t="n"/>
      <c r="O45" s="27" t="n"/>
      <c r="P45" s="19" t="n"/>
      <c r="Q45" s="19" t="n"/>
    </row>
    <row r="46">
      <c r="A46" s="22">
        <f>IF(B46="","",ROW()-4)</f>
        <v/>
      </c>
      <c r="B46" s="19" t="n"/>
      <c r="C46" s="23" t="n"/>
      <c r="D46" s="23" t="n"/>
      <c r="E46" s="23" t="n"/>
      <c r="F46" s="24" t="n"/>
      <c r="G46" s="25">
        <f>IF(B46="","",IF(E46="Other",IF(F46="","",F46),IFERROR(VLOOKUP(E46,'Rate Master'!$B$5:$E$16,4,FALSE),"")))</f>
        <v/>
      </c>
      <c r="H46" s="23" t="n"/>
      <c r="I46" s="23" t="n"/>
      <c r="J46" s="26" t="n"/>
      <c r="K46" s="26" t="n"/>
      <c r="L46" s="24" t="n"/>
      <c r="M46" s="23" t="n"/>
      <c r="N46" s="23" t="n"/>
      <c r="O46" s="27" t="n"/>
      <c r="P46" s="19" t="n"/>
      <c r="Q46" s="19" t="n"/>
    </row>
    <row r="47">
      <c r="A47" s="22">
        <f>IF(B47="","",ROW()-4)</f>
        <v/>
      </c>
      <c r="B47" s="19" t="n"/>
      <c r="C47" s="23" t="n"/>
      <c r="D47" s="23" t="n"/>
      <c r="E47" s="23" t="n"/>
      <c r="F47" s="24" t="n"/>
      <c r="G47" s="25">
        <f>IF(B47="","",IF(E47="Other",IF(F47="","",F47),IFERROR(VLOOKUP(E47,'Rate Master'!$B$5:$E$16,4,FALSE),"")))</f>
        <v/>
      </c>
      <c r="H47" s="23" t="n"/>
      <c r="I47" s="23" t="n"/>
      <c r="J47" s="26" t="n"/>
      <c r="K47" s="26" t="n"/>
      <c r="L47" s="24" t="n"/>
      <c r="M47" s="23" t="n"/>
      <c r="N47" s="23" t="n"/>
      <c r="O47" s="27" t="n"/>
      <c r="P47" s="19" t="n"/>
      <c r="Q47" s="19" t="n"/>
    </row>
    <row r="48">
      <c r="A48" s="22">
        <f>IF(B48="","",ROW()-4)</f>
        <v/>
      </c>
      <c r="B48" s="19" t="n"/>
      <c r="C48" s="23" t="n"/>
      <c r="D48" s="23" t="n"/>
      <c r="E48" s="23" t="n"/>
      <c r="F48" s="24" t="n"/>
      <c r="G48" s="25">
        <f>IF(B48="","",IF(E48="Other",IF(F48="","",F48),IFERROR(VLOOKUP(E48,'Rate Master'!$B$5:$E$16,4,FALSE),"")))</f>
        <v/>
      </c>
      <c r="H48" s="23" t="n"/>
      <c r="I48" s="23" t="n"/>
      <c r="J48" s="26" t="n"/>
      <c r="K48" s="26" t="n"/>
      <c r="L48" s="24" t="n"/>
      <c r="M48" s="23" t="n"/>
      <c r="N48" s="23" t="n"/>
      <c r="O48" s="27" t="n"/>
      <c r="P48" s="19" t="n"/>
      <c r="Q48" s="19" t="n"/>
    </row>
    <row r="49">
      <c r="A49" s="22">
        <f>IF(B49="","",ROW()-4)</f>
        <v/>
      </c>
      <c r="B49" s="19" t="n"/>
      <c r="C49" s="23" t="n"/>
      <c r="D49" s="23" t="n"/>
      <c r="E49" s="23" t="n"/>
      <c r="F49" s="24" t="n"/>
      <c r="G49" s="25">
        <f>IF(B49="","",IF(E49="Other",IF(F49="","",F49),IFERROR(VLOOKUP(E49,'Rate Master'!$B$5:$E$16,4,FALSE),"")))</f>
        <v/>
      </c>
      <c r="H49" s="23" t="n"/>
      <c r="I49" s="23" t="n"/>
      <c r="J49" s="26" t="n"/>
      <c r="K49" s="26" t="n"/>
      <c r="L49" s="24" t="n"/>
      <c r="M49" s="23" t="n"/>
      <c r="N49" s="23" t="n"/>
      <c r="O49" s="27" t="n"/>
      <c r="P49" s="19" t="n"/>
      <c r="Q49" s="19" t="n"/>
    </row>
    <row r="50">
      <c r="A50" s="22">
        <f>IF(B50="","",ROW()-4)</f>
        <v/>
      </c>
      <c r="B50" s="19" t="n"/>
      <c r="C50" s="23" t="n"/>
      <c r="D50" s="23" t="n"/>
      <c r="E50" s="23" t="n"/>
      <c r="F50" s="24" t="n"/>
      <c r="G50" s="25">
        <f>IF(B50="","",IF(E50="Other",IF(F50="","",F50),IFERROR(VLOOKUP(E50,'Rate Master'!$B$5:$E$16,4,FALSE),"")))</f>
        <v/>
      </c>
      <c r="H50" s="23" t="n"/>
      <c r="I50" s="23" t="n"/>
      <c r="J50" s="26" t="n"/>
      <c r="K50" s="26" t="n"/>
      <c r="L50" s="24" t="n"/>
      <c r="M50" s="23" t="n"/>
      <c r="N50" s="23" t="n"/>
      <c r="O50" s="27" t="n"/>
      <c r="P50" s="19" t="n"/>
      <c r="Q50" s="19" t="n"/>
    </row>
    <row r="51">
      <c r="A51" s="22">
        <f>IF(B51="","",ROW()-4)</f>
        <v/>
      </c>
      <c r="B51" s="19" t="n"/>
      <c r="C51" s="23" t="n"/>
      <c r="D51" s="23" t="n"/>
      <c r="E51" s="23" t="n"/>
      <c r="F51" s="24" t="n"/>
      <c r="G51" s="25">
        <f>IF(B51="","",IF(E51="Other",IF(F51="","",F51),IFERROR(VLOOKUP(E51,'Rate Master'!$B$5:$E$16,4,FALSE),"")))</f>
        <v/>
      </c>
      <c r="H51" s="23" t="n"/>
      <c r="I51" s="23" t="n"/>
      <c r="J51" s="26" t="n"/>
      <c r="K51" s="26" t="n"/>
      <c r="L51" s="24" t="n"/>
      <c r="M51" s="23" t="n"/>
      <c r="N51" s="23" t="n"/>
      <c r="O51" s="27" t="n"/>
      <c r="P51" s="19" t="n"/>
      <c r="Q51" s="19" t="n"/>
    </row>
    <row r="52">
      <c r="A52" s="22">
        <f>IF(B52="","",ROW()-4)</f>
        <v/>
      </c>
      <c r="B52" s="19" t="n"/>
      <c r="C52" s="23" t="n"/>
      <c r="D52" s="23" t="n"/>
      <c r="E52" s="23" t="n"/>
      <c r="F52" s="24" t="n"/>
      <c r="G52" s="25">
        <f>IF(B52="","",IF(E52="Other",IF(F52="","",F52),IFERROR(VLOOKUP(E52,'Rate Master'!$B$5:$E$16,4,FALSE),"")))</f>
        <v/>
      </c>
      <c r="H52" s="23" t="n"/>
      <c r="I52" s="23" t="n"/>
      <c r="J52" s="26" t="n"/>
      <c r="K52" s="26" t="n"/>
      <c r="L52" s="24" t="n"/>
      <c r="M52" s="23" t="n"/>
      <c r="N52" s="23" t="n"/>
      <c r="O52" s="27" t="n"/>
      <c r="P52" s="19" t="n"/>
      <c r="Q52" s="19" t="n"/>
    </row>
    <row r="53">
      <c r="A53" s="22">
        <f>IF(B53="","",ROW()-4)</f>
        <v/>
      </c>
      <c r="B53" s="19" t="n"/>
      <c r="C53" s="23" t="n"/>
      <c r="D53" s="23" t="n"/>
      <c r="E53" s="23" t="n"/>
      <c r="F53" s="24" t="n"/>
      <c r="G53" s="25">
        <f>IF(B53="","",IF(E53="Other",IF(F53="","",F53),IFERROR(VLOOKUP(E53,'Rate Master'!$B$5:$E$16,4,FALSE),"")))</f>
        <v/>
      </c>
      <c r="H53" s="23" t="n"/>
      <c r="I53" s="23" t="n"/>
      <c r="J53" s="26" t="n"/>
      <c r="K53" s="26" t="n"/>
      <c r="L53" s="24" t="n"/>
      <c r="M53" s="23" t="n"/>
      <c r="N53" s="23" t="n"/>
      <c r="O53" s="27" t="n"/>
      <c r="P53" s="19" t="n"/>
      <c r="Q53" s="19" t="n"/>
    </row>
    <row r="54">
      <c r="A54" s="22">
        <f>IF(B54="","",ROW()-4)</f>
        <v/>
      </c>
      <c r="B54" s="19" t="n"/>
      <c r="C54" s="23" t="n"/>
      <c r="D54" s="23" t="n"/>
      <c r="E54" s="23" t="n"/>
      <c r="F54" s="24" t="n"/>
      <c r="G54" s="25">
        <f>IF(B54="","",IF(E54="Other",IF(F54="","",F54),IFERROR(VLOOKUP(E54,'Rate Master'!$B$5:$E$16,4,FALSE),"")))</f>
        <v/>
      </c>
      <c r="H54" s="23" t="n"/>
      <c r="I54" s="23" t="n"/>
      <c r="J54" s="26" t="n"/>
      <c r="K54" s="26" t="n"/>
      <c r="L54" s="24" t="n"/>
      <c r="M54" s="23" t="n"/>
      <c r="N54" s="23" t="n"/>
      <c r="O54" s="27" t="n"/>
      <c r="P54" s="19" t="n"/>
      <c r="Q54" s="19" t="n"/>
    </row>
  </sheetData>
  <sheetProtection selectLockedCells="0" selectUnlockedCells="0" sheet="1" objects="0" insertRows="1" insertHyperlinks="1" autoFilter="1" scenarios="0" formatColumns="1" deleteColumns="1" insertColumns="1" pivotTables="1" deleteRows="1" formatCells="1" formatRows="1" sort="1" password="BBBC"/>
  <mergeCells count="2">
    <mergeCell ref="A2:Q2"/>
    <mergeCell ref="A1:Q1"/>
  </mergeCells>
  <dataValidations count="5">
    <dataValidation sqref="D5:D54" showDropDown="0" showInputMessage="0" showErrorMessage="0" allowBlank="1" type="list">
      <formula1>"Individual,HUF,Company,Firm,LLP,AOP/BOI,Other"</formula1>
    </dataValidation>
    <dataValidation sqref="E5:E54" showDropDown="0" showInputMessage="0" showErrorMessage="0" allowBlank="1" type="list">
      <formula1>='Rate Master'!$B$5:$B$16</formula1>
    </dataValidation>
    <dataValidation sqref="H5:H54" showDropDown="0" showInputMessage="0" showErrorMessage="0" allowBlank="1" type="list">
      <formula1>"Y,N"</formula1>
    </dataValidation>
    <dataValidation sqref="M5:M54" showDropDown="0" showInputMessage="0" showErrorMessage="0" allowBlank="1" type="list">
      <formula1>"Y,N"</formula1>
    </dataValidation>
    <dataValidation sqref="O5:O54" showDropDown="0" showInputMessage="0" showErrorMessage="0" allowBlank="1" type="list">
      <formula1>"0,0.05,0.12,0.18,0.28"</formula1>
    </dataValidation>
  </dataValidations>
  <printOptions horizontalCentered="1"/>
  <pageMargins left="0.4" right="0.4" top="0.6" bottom="0.5" header="0.5" footer="0.5"/>
  <pageSetup orientation="landscape" fitToWidth="1"/>
  <headerFooter>
    <oddHeader>&amp;C&amp;K1E3A8A&amp;"Calibri,Bold"&amp;12 calcguru.in &amp;"Calibri,Regular"&amp;10 | Prepared by CA Tirumalesh</oddHeader>
    <oddFooter>&amp;L&amp;"Calibri,Italic"&amp;9 calcguru.in&amp;C&amp;"Calibri,Regular"&amp;9 Page &amp;P of &amp;N&amp;R&amp;"Calibri,Italic"&amp;9 Prepared by CA Tirumalesh</oddFooter>
    <evenHeader/>
    <evenFooter/>
    <firstHeader/>
    <firstFooter/>
  </headerFooter>
</worksheet>
</file>

<file path=xl/worksheets/sheet4.xml><?xml version="1.0" encoding="utf-8"?>
<worksheet xmlns="http://schemas.openxmlformats.org/spreadsheetml/2006/main">
  <sheetPr>
    <tabColor rgb="0010B981"/>
    <outlinePr summaryBelow="1" summaryRight="1"/>
    <pageSetUpPr/>
  </sheetPr>
  <dimension ref="A1:Y1004"/>
  <sheetViews>
    <sheetView showGridLines="0" workbookViewId="0">
      <pane xSplit="5" ySplit="4" topLeftCell="F5" activePane="bottomRight" state="frozen"/>
      <selection pane="topRight"/>
      <selection pane="bottomLeft"/>
      <selection pane="bottomRight" activeCell="A1" sqref="A1"/>
    </sheetView>
  </sheetViews>
  <sheetFormatPr baseColWidth="8" defaultRowHeight="15"/>
  <cols>
    <col width="6" customWidth="1" min="1" max="1"/>
    <col width="8" customWidth="1" min="2" max="2"/>
    <col width="12" customWidth="1" min="3" max="3"/>
    <col width="14" customWidth="1" min="4" max="4"/>
    <col width="22" customWidth="1" min="5" max="5"/>
    <col width="12" customWidth="1" min="6" max="6"/>
    <col width="14" customWidth="1" min="7" max="7"/>
    <col width="22" customWidth="1" min="8" max="8"/>
    <col width="14" customWidth="1" min="9" max="9"/>
    <col width="10" customWidth="1" min="10" max="10"/>
    <col width="12" customWidth="1" min="11" max="11"/>
    <col width="14" customWidth="1" min="12" max="12"/>
    <col width="10" customWidth="1" min="13" max="13"/>
    <col width="14" customWidth="1" min="14" max="14"/>
    <col width="14" customWidth="1" min="15" max="15"/>
    <col width="12" customWidth="1" min="16" max="16"/>
    <col width="16" customWidth="1" min="17" max="17"/>
    <col width="14" customWidth="1" min="18" max="18"/>
    <col width="8" customWidth="1" min="19" max="19"/>
    <col width="12" customWidth="1" min="20" max="20"/>
    <col width="20" customWidth="1" min="21" max="21"/>
    <col width="16" customWidth="1" min="22" max="22"/>
    <col width="12" customWidth="1" min="23" max="23"/>
    <col width="12" customWidth="1" min="24" max="24"/>
    <col width="14" customWidth="1" min="25" max="25"/>
  </cols>
  <sheetData>
    <row r="1" ht="36" customHeight="1">
      <c r="A1" s="1" t="inlineStr">
        <is>
          <t>TDS Register - FY 2026-27 (Up to 1000 Transactions)</t>
        </is>
      </c>
    </row>
    <row r="2">
      <c r="A2" s="17" t="inlineStr">
        <is>
          <t>Pick Vendor Name (col E) - PAN, Section, GST rate, TDS rate auto-fill. Enter Basic + Bank-paid - variance flags mismatches. Map each row to a Challan No. (col V) for utilisation tracking.</t>
        </is>
      </c>
    </row>
    <row r="4" ht="32" customHeight="1">
      <c r="A4" s="21" t="inlineStr">
        <is>
          <t>Sr.</t>
        </is>
      </c>
      <c r="B4" s="21" t="inlineStr">
        <is>
          <t>Qtr (auto)</t>
        </is>
      </c>
      <c r="C4" s="21" t="inlineStr">
        <is>
          <t>Invoice Date</t>
        </is>
      </c>
      <c r="D4" s="21" t="inlineStr">
        <is>
          <t>Invoice No.</t>
        </is>
      </c>
      <c r="E4" s="21" t="inlineStr">
        <is>
          <t>Vendor Name</t>
        </is>
      </c>
      <c r="F4" s="21" t="inlineStr">
        <is>
          <t>PAN (auto)</t>
        </is>
      </c>
      <c r="G4" s="21" t="inlineStr">
        <is>
          <t>Section (auto)</t>
        </is>
      </c>
      <c r="H4" s="21" t="inlineStr">
        <is>
          <t>Nature (auto)</t>
        </is>
      </c>
      <c r="I4" s="21" t="inlineStr">
        <is>
          <t>Basic Amt (ex-GST)</t>
        </is>
      </c>
      <c r="J4" s="21" t="inlineStr">
        <is>
          <t>GST Rate (auto)</t>
        </is>
      </c>
      <c r="K4" s="21" t="inlineStr">
        <is>
          <t>GST Amt (auto)</t>
        </is>
      </c>
      <c r="L4" s="21" t="inlineStr">
        <is>
          <t>Invoice Total</t>
        </is>
      </c>
      <c r="M4" s="21" t="inlineStr">
        <is>
          <t>TDS Rate (auto)</t>
        </is>
      </c>
      <c r="N4" s="21" t="inlineStr">
        <is>
          <t>TDS Amt (auto)</t>
        </is>
      </c>
      <c r="O4" s="21" t="inlineStr">
        <is>
          <t>Net Payable</t>
        </is>
      </c>
      <c r="P4" s="21" t="inlineStr">
        <is>
          <t>Payment Date</t>
        </is>
      </c>
      <c r="Q4" s="21" t="inlineStr">
        <is>
          <t>Bank Ref / UTR</t>
        </is>
      </c>
      <c r="R4" s="21" t="inlineStr">
        <is>
          <t>Bank Paid Amt</t>
        </is>
      </c>
      <c r="S4" s="21" t="inlineStr">
        <is>
          <t>Match?</t>
        </is>
      </c>
      <c r="T4" s="21" t="inlineStr">
        <is>
          <t>Variance</t>
        </is>
      </c>
      <c r="U4" s="21" t="inlineStr">
        <is>
          <t>Remarks</t>
        </is>
      </c>
      <c r="V4" s="21" t="inlineStr">
        <is>
          <t>Challan No.</t>
        </is>
      </c>
      <c r="W4" s="21" t="inlineStr">
        <is>
          <t>Challan Dt (auto)</t>
        </is>
      </c>
      <c r="X4" s="21" t="inlineStr">
        <is>
          <t>BSR (auto)</t>
        </is>
      </c>
      <c r="Y4" s="21" t="inlineStr">
        <is>
          <t>Status</t>
        </is>
      </c>
    </row>
    <row r="5">
      <c r="A5" s="22">
        <f>IF(C5="","",ROW()-4)</f>
        <v/>
      </c>
      <c r="B5" s="22">
        <f>IF(C5="","",IF(MONTH(C5)&lt;=3,"Q4",IF(MONTH(C5)&lt;=6,"Q1",IF(MONTH(C5)&lt;=9,"Q2","Q3"))))</f>
        <v/>
      </c>
      <c r="C5" s="26" t="n"/>
      <c r="D5" s="23" t="n"/>
      <c r="E5" s="19" t="n"/>
      <c r="F5" s="22">
        <f>IF(E5="","",IFERROR(VLOOKUP(E5,'Vendor Master'!$B$5:$Q$54,2,FALSE),""))</f>
        <v/>
      </c>
      <c r="G5" s="22">
        <f>IF(E5="","",IFERROR(VLOOKUP(E5,'Vendor Master'!$B$5:$Q$54,4,FALSE),""))</f>
        <v/>
      </c>
      <c r="H5" s="20">
        <f>IF(E5="","",IFERROR(VLOOKUP(G5,'Rate Master'!$B$5:$C$16,2,FALSE),""))</f>
        <v/>
      </c>
      <c r="I5" s="28" t="n"/>
      <c r="J5" s="29">
        <f>IF(E5="","",IFERROR(IF(VLOOKUP(E5,'Vendor Master'!$B$5:$Q$54,12,FALSE)="Y",VLOOKUP(E5,'Vendor Master'!$B$5:$Q$54,14,FALSE),0),""))</f>
        <v/>
      </c>
      <c r="K5" s="30">
        <f>IF(OR(E5="",I5="",J5=""),"",I5*J5)</f>
        <v/>
      </c>
      <c r="L5" s="30">
        <f>IF(OR(E5="",I5=""),"",I5+IF(K5="",0,K5))</f>
        <v/>
      </c>
      <c r="M5" s="25">
        <f>IF(E5="","",IFERROR(IF(F5="",0.2,IF(AND(VLOOKUP(E5,'Vendor Master'!$B$5:$Q$54,7,FALSE)="Y",C5&gt;=VLOOKUP(E5,'Vendor Master'!$B$5:$Q$54,9,FALSE),C5&lt;=VLOOKUP(E5,'Vendor Master'!$B$5:$Q$54,10,FALSE)),VLOOKUP(E5,'Vendor Master'!$B$5:$Q$54,11,FALSE),VLOOKUP(E5,'Vendor Master'!$B$5:$Q$54,6,FALSE))),""))</f>
        <v/>
      </c>
      <c r="N5" s="30">
        <f>IF(OR(E5="",I5="",M5=""),"",I5*M5)</f>
        <v/>
      </c>
      <c r="O5" s="30">
        <f>IF(OR(E5="",L5=""),"",L5-IF(N5="",0,N5))</f>
        <v/>
      </c>
      <c r="P5" s="26" t="n"/>
      <c r="Q5" s="23" t="n"/>
      <c r="R5" s="28" t="n"/>
      <c r="S5" s="22">
        <f>IF(OR(R5="",O5=""),"",IF(ROUND(R5,2)=ROUND(O5,2),"OK","CHECK"))</f>
        <v/>
      </c>
      <c r="T5" s="31">
        <f>IF(OR(R5="",O5=""),"",R5-O5)</f>
        <v/>
      </c>
      <c r="U5" s="19" t="n"/>
      <c r="V5" s="23" t="n"/>
      <c r="W5" s="32">
        <f>IF(V5="","",IFERROR(VLOOKUP(V5,'Challan Master'!$B$5:$D$124,3,FALSE),""))</f>
        <v/>
      </c>
      <c r="X5" s="22">
        <f>IF(V5="","",IFERROR(VLOOKUP(V5,'Challan Master'!$B$5:$D$124,2,FALSE),""))</f>
        <v/>
      </c>
      <c r="Y5" s="23" t="n"/>
    </row>
    <row r="6">
      <c r="A6" s="22">
        <f>IF(C6="","",ROW()-4)</f>
        <v/>
      </c>
      <c r="B6" s="22">
        <f>IF(C6="","",IF(MONTH(C6)&lt;=3,"Q4",IF(MONTH(C6)&lt;=6,"Q1",IF(MONTH(C6)&lt;=9,"Q2","Q3"))))</f>
        <v/>
      </c>
      <c r="C6" s="26" t="n"/>
      <c r="D6" s="23" t="n"/>
      <c r="E6" s="19" t="n"/>
      <c r="F6" s="22">
        <f>IF(E6="","",IFERROR(VLOOKUP(E6,'Vendor Master'!$B$5:$Q$54,2,FALSE),""))</f>
        <v/>
      </c>
      <c r="G6" s="22">
        <f>IF(E6="","",IFERROR(VLOOKUP(E6,'Vendor Master'!$B$5:$Q$54,4,FALSE),""))</f>
        <v/>
      </c>
      <c r="H6" s="20">
        <f>IF(E6="","",IFERROR(VLOOKUP(G6,'Rate Master'!$B$5:$C$16,2,FALSE),""))</f>
        <v/>
      </c>
      <c r="I6" s="28" t="n"/>
      <c r="J6" s="29">
        <f>IF(E6="","",IFERROR(IF(VLOOKUP(E6,'Vendor Master'!$B$5:$Q$54,12,FALSE)="Y",VLOOKUP(E6,'Vendor Master'!$B$5:$Q$54,14,FALSE),0),""))</f>
        <v/>
      </c>
      <c r="K6" s="30">
        <f>IF(OR(E6="",I6="",J6=""),"",I6*J6)</f>
        <v/>
      </c>
      <c r="L6" s="30">
        <f>IF(OR(E6="",I6=""),"",I6+IF(K6="",0,K6))</f>
        <v/>
      </c>
      <c r="M6" s="25">
        <f>IF(E6="","",IFERROR(IF(F6="",0.2,IF(AND(VLOOKUP(E6,'Vendor Master'!$B$5:$Q$54,7,FALSE)="Y",C6&gt;=VLOOKUP(E6,'Vendor Master'!$B$5:$Q$54,9,FALSE),C6&lt;=VLOOKUP(E6,'Vendor Master'!$B$5:$Q$54,10,FALSE)),VLOOKUP(E6,'Vendor Master'!$B$5:$Q$54,11,FALSE),VLOOKUP(E6,'Vendor Master'!$B$5:$Q$54,6,FALSE))),""))</f>
        <v/>
      </c>
      <c r="N6" s="30">
        <f>IF(OR(E6="",I6="",M6=""),"",I6*M6)</f>
        <v/>
      </c>
      <c r="O6" s="30">
        <f>IF(OR(E6="",L6=""),"",L6-IF(N6="",0,N6))</f>
        <v/>
      </c>
      <c r="P6" s="26" t="n"/>
      <c r="Q6" s="23" t="n"/>
      <c r="R6" s="28" t="n"/>
      <c r="S6" s="22">
        <f>IF(OR(R6="",O6=""),"",IF(ROUND(R6,2)=ROUND(O6,2),"OK","CHECK"))</f>
        <v/>
      </c>
      <c r="T6" s="31">
        <f>IF(OR(R6="",O6=""),"",R6-O6)</f>
        <v/>
      </c>
      <c r="U6" s="19" t="n"/>
      <c r="V6" s="23" t="n"/>
      <c r="W6" s="32">
        <f>IF(V6="","",IFERROR(VLOOKUP(V6,'Challan Master'!$B$5:$D$124,3,FALSE),""))</f>
        <v/>
      </c>
      <c r="X6" s="22">
        <f>IF(V6="","",IFERROR(VLOOKUP(V6,'Challan Master'!$B$5:$D$124,2,FALSE),""))</f>
        <v/>
      </c>
      <c r="Y6" s="23" t="n"/>
    </row>
    <row r="7">
      <c r="A7" s="22">
        <f>IF(C7="","",ROW()-4)</f>
        <v/>
      </c>
      <c r="B7" s="22">
        <f>IF(C7="","",IF(MONTH(C7)&lt;=3,"Q4",IF(MONTH(C7)&lt;=6,"Q1",IF(MONTH(C7)&lt;=9,"Q2","Q3"))))</f>
        <v/>
      </c>
      <c r="C7" s="26" t="n"/>
      <c r="D7" s="23" t="n"/>
      <c r="E7" s="19" t="n"/>
      <c r="F7" s="22">
        <f>IF(E7="","",IFERROR(VLOOKUP(E7,'Vendor Master'!$B$5:$Q$54,2,FALSE),""))</f>
        <v/>
      </c>
      <c r="G7" s="22">
        <f>IF(E7="","",IFERROR(VLOOKUP(E7,'Vendor Master'!$B$5:$Q$54,4,FALSE),""))</f>
        <v/>
      </c>
      <c r="H7" s="20">
        <f>IF(E7="","",IFERROR(VLOOKUP(G7,'Rate Master'!$B$5:$C$16,2,FALSE),""))</f>
        <v/>
      </c>
      <c r="I7" s="28" t="n"/>
      <c r="J7" s="29">
        <f>IF(E7="","",IFERROR(IF(VLOOKUP(E7,'Vendor Master'!$B$5:$Q$54,12,FALSE)="Y",VLOOKUP(E7,'Vendor Master'!$B$5:$Q$54,14,FALSE),0),""))</f>
        <v/>
      </c>
      <c r="K7" s="30">
        <f>IF(OR(E7="",I7="",J7=""),"",I7*J7)</f>
        <v/>
      </c>
      <c r="L7" s="30">
        <f>IF(OR(E7="",I7=""),"",I7+IF(K7="",0,K7))</f>
        <v/>
      </c>
      <c r="M7" s="25">
        <f>IF(E7="","",IFERROR(IF(F7="",0.2,IF(AND(VLOOKUP(E7,'Vendor Master'!$B$5:$Q$54,7,FALSE)="Y",C7&gt;=VLOOKUP(E7,'Vendor Master'!$B$5:$Q$54,9,FALSE),C7&lt;=VLOOKUP(E7,'Vendor Master'!$B$5:$Q$54,10,FALSE)),VLOOKUP(E7,'Vendor Master'!$B$5:$Q$54,11,FALSE),VLOOKUP(E7,'Vendor Master'!$B$5:$Q$54,6,FALSE))),""))</f>
        <v/>
      </c>
      <c r="N7" s="30">
        <f>IF(OR(E7="",I7="",M7=""),"",I7*M7)</f>
        <v/>
      </c>
      <c r="O7" s="30">
        <f>IF(OR(E7="",L7=""),"",L7-IF(N7="",0,N7))</f>
        <v/>
      </c>
      <c r="P7" s="26" t="n"/>
      <c r="Q7" s="23" t="n"/>
      <c r="R7" s="28" t="n"/>
      <c r="S7" s="22">
        <f>IF(OR(R7="",O7=""),"",IF(ROUND(R7,2)=ROUND(O7,2),"OK","CHECK"))</f>
        <v/>
      </c>
      <c r="T7" s="31">
        <f>IF(OR(R7="",O7=""),"",R7-O7)</f>
        <v/>
      </c>
      <c r="U7" s="19" t="n"/>
      <c r="V7" s="23" t="n"/>
      <c r="W7" s="32">
        <f>IF(V7="","",IFERROR(VLOOKUP(V7,'Challan Master'!$B$5:$D$124,3,FALSE),""))</f>
        <v/>
      </c>
      <c r="X7" s="22">
        <f>IF(V7="","",IFERROR(VLOOKUP(V7,'Challan Master'!$B$5:$D$124,2,FALSE),""))</f>
        <v/>
      </c>
      <c r="Y7" s="23" t="n"/>
    </row>
    <row r="8">
      <c r="A8" s="22">
        <f>IF(C8="","",ROW()-4)</f>
        <v/>
      </c>
      <c r="B8" s="22">
        <f>IF(C8="","",IF(MONTH(C8)&lt;=3,"Q4",IF(MONTH(C8)&lt;=6,"Q1",IF(MONTH(C8)&lt;=9,"Q2","Q3"))))</f>
        <v/>
      </c>
      <c r="C8" s="26" t="n"/>
      <c r="D8" s="23" t="n"/>
      <c r="E8" s="19" t="n"/>
      <c r="F8" s="22">
        <f>IF(E8="","",IFERROR(VLOOKUP(E8,'Vendor Master'!$B$5:$Q$54,2,FALSE),""))</f>
        <v/>
      </c>
      <c r="G8" s="22">
        <f>IF(E8="","",IFERROR(VLOOKUP(E8,'Vendor Master'!$B$5:$Q$54,4,FALSE),""))</f>
        <v/>
      </c>
      <c r="H8" s="20">
        <f>IF(E8="","",IFERROR(VLOOKUP(G8,'Rate Master'!$B$5:$C$16,2,FALSE),""))</f>
        <v/>
      </c>
      <c r="I8" s="28" t="n"/>
      <c r="J8" s="29">
        <f>IF(E8="","",IFERROR(IF(VLOOKUP(E8,'Vendor Master'!$B$5:$Q$54,12,FALSE)="Y",VLOOKUP(E8,'Vendor Master'!$B$5:$Q$54,14,FALSE),0),""))</f>
        <v/>
      </c>
      <c r="K8" s="30">
        <f>IF(OR(E8="",I8="",J8=""),"",I8*J8)</f>
        <v/>
      </c>
      <c r="L8" s="30">
        <f>IF(OR(E8="",I8=""),"",I8+IF(K8="",0,K8))</f>
        <v/>
      </c>
      <c r="M8" s="25">
        <f>IF(E8="","",IFERROR(IF(F8="",0.2,IF(AND(VLOOKUP(E8,'Vendor Master'!$B$5:$Q$54,7,FALSE)="Y",C8&gt;=VLOOKUP(E8,'Vendor Master'!$B$5:$Q$54,9,FALSE),C8&lt;=VLOOKUP(E8,'Vendor Master'!$B$5:$Q$54,10,FALSE)),VLOOKUP(E8,'Vendor Master'!$B$5:$Q$54,11,FALSE),VLOOKUP(E8,'Vendor Master'!$B$5:$Q$54,6,FALSE))),""))</f>
        <v/>
      </c>
      <c r="N8" s="30">
        <f>IF(OR(E8="",I8="",M8=""),"",I8*M8)</f>
        <v/>
      </c>
      <c r="O8" s="30">
        <f>IF(OR(E8="",L8=""),"",L8-IF(N8="",0,N8))</f>
        <v/>
      </c>
      <c r="P8" s="26" t="n"/>
      <c r="Q8" s="23" t="n"/>
      <c r="R8" s="28" t="n"/>
      <c r="S8" s="22">
        <f>IF(OR(R8="",O8=""),"",IF(ROUND(R8,2)=ROUND(O8,2),"OK","CHECK"))</f>
        <v/>
      </c>
      <c r="T8" s="31">
        <f>IF(OR(R8="",O8=""),"",R8-O8)</f>
        <v/>
      </c>
      <c r="U8" s="19" t="n"/>
      <c r="V8" s="23" t="n"/>
      <c r="W8" s="32">
        <f>IF(V8="","",IFERROR(VLOOKUP(V8,'Challan Master'!$B$5:$D$124,3,FALSE),""))</f>
        <v/>
      </c>
      <c r="X8" s="22">
        <f>IF(V8="","",IFERROR(VLOOKUP(V8,'Challan Master'!$B$5:$D$124,2,FALSE),""))</f>
        <v/>
      </c>
      <c r="Y8" s="23" t="n"/>
    </row>
    <row r="9">
      <c r="A9" s="22">
        <f>IF(C9="","",ROW()-4)</f>
        <v/>
      </c>
      <c r="B9" s="22">
        <f>IF(C9="","",IF(MONTH(C9)&lt;=3,"Q4",IF(MONTH(C9)&lt;=6,"Q1",IF(MONTH(C9)&lt;=9,"Q2","Q3"))))</f>
        <v/>
      </c>
      <c r="C9" s="26" t="n"/>
      <c r="D9" s="23" t="n"/>
      <c r="E9" s="19" t="n"/>
      <c r="F9" s="22">
        <f>IF(E9="","",IFERROR(VLOOKUP(E9,'Vendor Master'!$B$5:$Q$54,2,FALSE),""))</f>
        <v/>
      </c>
      <c r="G9" s="22">
        <f>IF(E9="","",IFERROR(VLOOKUP(E9,'Vendor Master'!$B$5:$Q$54,4,FALSE),""))</f>
        <v/>
      </c>
      <c r="H9" s="20">
        <f>IF(E9="","",IFERROR(VLOOKUP(G9,'Rate Master'!$B$5:$C$16,2,FALSE),""))</f>
        <v/>
      </c>
      <c r="I9" s="28" t="n"/>
      <c r="J9" s="29">
        <f>IF(E9="","",IFERROR(IF(VLOOKUP(E9,'Vendor Master'!$B$5:$Q$54,12,FALSE)="Y",VLOOKUP(E9,'Vendor Master'!$B$5:$Q$54,14,FALSE),0),""))</f>
        <v/>
      </c>
      <c r="K9" s="30">
        <f>IF(OR(E9="",I9="",J9=""),"",I9*J9)</f>
        <v/>
      </c>
      <c r="L9" s="30">
        <f>IF(OR(E9="",I9=""),"",I9+IF(K9="",0,K9))</f>
        <v/>
      </c>
      <c r="M9" s="25">
        <f>IF(E9="","",IFERROR(IF(F9="",0.2,IF(AND(VLOOKUP(E9,'Vendor Master'!$B$5:$Q$54,7,FALSE)="Y",C9&gt;=VLOOKUP(E9,'Vendor Master'!$B$5:$Q$54,9,FALSE),C9&lt;=VLOOKUP(E9,'Vendor Master'!$B$5:$Q$54,10,FALSE)),VLOOKUP(E9,'Vendor Master'!$B$5:$Q$54,11,FALSE),VLOOKUP(E9,'Vendor Master'!$B$5:$Q$54,6,FALSE))),""))</f>
        <v/>
      </c>
      <c r="N9" s="30">
        <f>IF(OR(E9="",I9="",M9=""),"",I9*M9)</f>
        <v/>
      </c>
      <c r="O9" s="30">
        <f>IF(OR(E9="",L9=""),"",L9-IF(N9="",0,N9))</f>
        <v/>
      </c>
      <c r="P9" s="26" t="n"/>
      <c r="Q9" s="23" t="n"/>
      <c r="R9" s="28" t="n"/>
      <c r="S9" s="22">
        <f>IF(OR(R9="",O9=""),"",IF(ROUND(R9,2)=ROUND(O9,2),"OK","CHECK"))</f>
        <v/>
      </c>
      <c r="T9" s="31">
        <f>IF(OR(R9="",O9=""),"",R9-O9)</f>
        <v/>
      </c>
      <c r="U9" s="19" t="n"/>
      <c r="V9" s="23" t="n"/>
      <c r="W9" s="32">
        <f>IF(V9="","",IFERROR(VLOOKUP(V9,'Challan Master'!$B$5:$D$124,3,FALSE),""))</f>
        <v/>
      </c>
      <c r="X9" s="22">
        <f>IF(V9="","",IFERROR(VLOOKUP(V9,'Challan Master'!$B$5:$D$124,2,FALSE),""))</f>
        <v/>
      </c>
      <c r="Y9" s="23" t="n"/>
    </row>
    <row r="10">
      <c r="A10" s="22">
        <f>IF(C10="","",ROW()-4)</f>
        <v/>
      </c>
      <c r="B10" s="22">
        <f>IF(C10="","",IF(MONTH(C10)&lt;=3,"Q4",IF(MONTH(C10)&lt;=6,"Q1",IF(MONTH(C10)&lt;=9,"Q2","Q3"))))</f>
        <v/>
      </c>
      <c r="C10" s="26" t="n"/>
      <c r="D10" s="23" t="n"/>
      <c r="E10" s="19" t="n"/>
      <c r="F10" s="22">
        <f>IF(E10="","",IFERROR(VLOOKUP(E10,'Vendor Master'!$B$5:$Q$54,2,FALSE),""))</f>
        <v/>
      </c>
      <c r="G10" s="22">
        <f>IF(E10="","",IFERROR(VLOOKUP(E10,'Vendor Master'!$B$5:$Q$54,4,FALSE),""))</f>
        <v/>
      </c>
      <c r="H10" s="20">
        <f>IF(E10="","",IFERROR(VLOOKUP(G10,'Rate Master'!$B$5:$C$16,2,FALSE),""))</f>
        <v/>
      </c>
      <c r="I10" s="28" t="n"/>
      <c r="J10" s="29">
        <f>IF(E10="","",IFERROR(IF(VLOOKUP(E10,'Vendor Master'!$B$5:$Q$54,12,FALSE)="Y",VLOOKUP(E10,'Vendor Master'!$B$5:$Q$54,14,FALSE),0),""))</f>
        <v/>
      </c>
      <c r="K10" s="30">
        <f>IF(OR(E10="",I10="",J10=""),"",I10*J10)</f>
        <v/>
      </c>
      <c r="L10" s="30">
        <f>IF(OR(E10="",I10=""),"",I10+IF(K10="",0,K10))</f>
        <v/>
      </c>
      <c r="M10" s="25">
        <f>IF(E10="","",IFERROR(IF(F10="",0.2,IF(AND(VLOOKUP(E10,'Vendor Master'!$B$5:$Q$54,7,FALSE)="Y",C10&gt;=VLOOKUP(E10,'Vendor Master'!$B$5:$Q$54,9,FALSE),C10&lt;=VLOOKUP(E10,'Vendor Master'!$B$5:$Q$54,10,FALSE)),VLOOKUP(E10,'Vendor Master'!$B$5:$Q$54,11,FALSE),VLOOKUP(E10,'Vendor Master'!$B$5:$Q$54,6,FALSE))),""))</f>
        <v/>
      </c>
      <c r="N10" s="30">
        <f>IF(OR(E10="",I10="",M10=""),"",I10*M10)</f>
        <v/>
      </c>
      <c r="O10" s="30">
        <f>IF(OR(E10="",L10=""),"",L10-IF(N10="",0,N10))</f>
        <v/>
      </c>
      <c r="P10" s="26" t="n"/>
      <c r="Q10" s="23" t="n"/>
      <c r="R10" s="28" t="n"/>
      <c r="S10" s="22">
        <f>IF(OR(R10="",O10=""),"",IF(ROUND(R10,2)=ROUND(O10,2),"OK","CHECK"))</f>
        <v/>
      </c>
      <c r="T10" s="31">
        <f>IF(OR(R10="",O10=""),"",R10-O10)</f>
        <v/>
      </c>
      <c r="U10" s="19" t="n"/>
      <c r="V10" s="23" t="n"/>
      <c r="W10" s="32">
        <f>IF(V10="","",IFERROR(VLOOKUP(V10,'Challan Master'!$B$5:$D$124,3,FALSE),""))</f>
        <v/>
      </c>
      <c r="X10" s="22">
        <f>IF(V10="","",IFERROR(VLOOKUP(V10,'Challan Master'!$B$5:$D$124,2,FALSE),""))</f>
        <v/>
      </c>
      <c r="Y10" s="23" t="n"/>
    </row>
    <row r="11">
      <c r="A11" s="22">
        <f>IF(C11="","",ROW()-4)</f>
        <v/>
      </c>
      <c r="B11" s="22">
        <f>IF(C11="","",IF(MONTH(C11)&lt;=3,"Q4",IF(MONTH(C11)&lt;=6,"Q1",IF(MONTH(C11)&lt;=9,"Q2","Q3"))))</f>
        <v/>
      </c>
      <c r="C11" s="26" t="n"/>
      <c r="D11" s="23" t="n"/>
      <c r="E11" s="19" t="n"/>
      <c r="F11" s="22">
        <f>IF(E11="","",IFERROR(VLOOKUP(E11,'Vendor Master'!$B$5:$Q$54,2,FALSE),""))</f>
        <v/>
      </c>
      <c r="G11" s="22">
        <f>IF(E11="","",IFERROR(VLOOKUP(E11,'Vendor Master'!$B$5:$Q$54,4,FALSE),""))</f>
        <v/>
      </c>
      <c r="H11" s="20">
        <f>IF(E11="","",IFERROR(VLOOKUP(G11,'Rate Master'!$B$5:$C$16,2,FALSE),""))</f>
        <v/>
      </c>
      <c r="I11" s="28" t="n"/>
      <c r="J11" s="29">
        <f>IF(E11="","",IFERROR(IF(VLOOKUP(E11,'Vendor Master'!$B$5:$Q$54,12,FALSE)="Y",VLOOKUP(E11,'Vendor Master'!$B$5:$Q$54,14,FALSE),0),""))</f>
        <v/>
      </c>
      <c r="K11" s="30">
        <f>IF(OR(E11="",I11="",J11=""),"",I11*J11)</f>
        <v/>
      </c>
      <c r="L11" s="30">
        <f>IF(OR(E11="",I11=""),"",I11+IF(K11="",0,K11))</f>
        <v/>
      </c>
      <c r="M11" s="25">
        <f>IF(E11="","",IFERROR(IF(F11="",0.2,IF(AND(VLOOKUP(E11,'Vendor Master'!$B$5:$Q$54,7,FALSE)="Y",C11&gt;=VLOOKUP(E11,'Vendor Master'!$B$5:$Q$54,9,FALSE),C11&lt;=VLOOKUP(E11,'Vendor Master'!$B$5:$Q$54,10,FALSE)),VLOOKUP(E11,'Vendor Master'!$B$5:$Q$54,11,FALSE),VLOOKUP(E11,'Vendor Master'!$B$5:$Q$54,6,FALSE))),""))</f>
        <v/>
      </c>
      <c r="N11" s="30">
        <f>IF(OR(E11="",I11="",M11=""),"",I11*M11)</f>
        <v/>
      </c>
      <c r="O11" s="30">
        <f>IF(OR(E11="",L11=""),"",L11-IF(N11="",0,N11))</f>
        <v/>
      </c>
      <c r="P11" s="26" t="n"/>
      <c r="Q11" s="23" t="n"/>
      <c r="R11" s="28" t="n"/>
      <c r="S11" s="22">
        <f>IF(OR(R11="",O11=""),"",IF(ROUND(R11,2)=ROUND(O11,2),"OK","CHECK"))</f>
        <v/>
      </c>
      <c r="T11" s="31">
        <f>IF(OR(R11="",O11=""),"",R11-O11)</f>
        <v/>
      </c>
      <c r="U11" s="19" t="n"/>
      <c r="V11" s="23" t="n"/>
      <c r="W11" s="32">
        <f>IF(V11="","",IFERROR(VLOOKUP(V11,'Challan Master'!$B$5:$D$124,3,FALSE),""))</f>
        <v/>
      </c>
      <c r="X11" s="22">
        <f>IF(V11="","",IFERROR(VLOOKUP(V11,'Challan Master'!$B$5:$D$124,2,FALSE),""))</f>
        <v/>
      </c>
      <c r="Y11" s="23" t="n"/>
    </row>
    <row r="12">
      <c r="A12" s="22">
        <f>IF(C12="","",ROW()-4)</f>
        <v/>
      </c>
      <c r="B12" s="22">
        <f>IF(C12="","",IF(MONTH(C12)&lt;=3,"Q4",IF(MONTH(C12)&lt;=6,"Q1",IF(MONTH(C12)&lt;=9,"Q2","Q3"))))</f>
        <v/>
      </c>
      <c r="C12" s="26" t="n"/>
      <c r="D12" s="23" t="n"/>
      <c r="E12" s="19" t="n"/>
      <c r="F12" s="22">
        <f>IF(E12="","",IFERROR(VLOOKUP(E12,'Vendor Master'!$B$5:$Q$54,2,FALSE),""))</f>
        <v/>
      </c>
      <c r="G12" s="22">
        <f>IF(E12="","",IFERROR(VLOOKUP(E12,'Vendor Master'!$B$5:$Q$54,4,FALSE),""))</f>
        <v/>
      </c>
      <c r="H12" s="20">
        <f>IF(E12="","",IFERROR(VLOOKUP(G12,'Rate Master'!$B$5:$C$16,2,FALSE),""))</f>
        <v/>
      </c>
      <c r="I12" s="28" t="n"/>
      <c r="J12" s="29">
        <f>IF(E12="","",IFERROR(IF(VLOOKUP(E12,'Vendor Master'!$B$5:$Q$54,12,FALSE)="Y",VLOOKUP(E12,'Vendor Master'!$B$5:$Q$54,14,FALSE),0),""))</f>
        <v/>
      </c>
      <c r="K12" s="30">
        <f>IF(OR(E12="",I12="",J12=""),"",I12*J12)</f>
        <v/>
      </c>
      <c r="L12" s="30">
        <f>IF(OR(E12="",I12=""),"",I12+IF(K12="",0,K12))</f>
        <v/>
      </c>
      <c r="M12" s="25">
        <f>IF(E12="","",IFERROR(IF(F12="",0.2,IF(AND(VLOOKUP(E12,'Vendor Master'!$B$5:$Q$54,7,FALSE)="Y",C12&gt;=VLOOKUP(E12,'Vendor Master'!$B$5:$Q$54,9,FALSE),C12&lt;=VLOOKUP(E12,'Vendor Master'!$B$5:$Q$54,10,FALSE)),VLOOKUP(E12,'Vendor Master'!$B$5:$Q$54,11,FALSE),VLOOKUP(E12,'Vendor Master'!$B$5:$Q$54,6,FALSE))),""))</f>
        <v/>
      </c>
      <c r="N12" s="30">
        <f>IF(OR(E12="",I12="",M12=""),"",I12*M12)</f>
        <v/>
      </c>
      <c r="O12" s="30">
        <f>IF(OR(E12="",L12=""),"",L12-IF(N12="",0,N12))</f>
        <v/>
      </c>
      <c r="P12" s="26" t="n"/>
      <c r="Q12" s="23" t="n"/>
      <c r="R12" s="28" t="n"/>
      <c r="S12" s="22">
        <f>IF(OR(R12="",O12=""),"",IF(ROUND(R12,2)=ROUND(O12,2),"OK","CHECK"))</f>
        <v/>
      </c>
      <c r="T12" s="31">
        <f>IF(OR(R12="",O12=""),"",R12-O12)</f>
        <v/>
      </c>
      <c r="U12" s="19" t="n"/>
      <c r="V12" s="23" t="n"/>
      <c r="W12" s="32">
        <f>IF(V12="","",IFERROR(VLOOKUP(V12,'Challan Master'!$B$5:$D$124,3,FALSE),""))</f>
        <v/>
      </c>
      <c r="X12" s="22">
        <f>IF(V12="","",IFERROR(VLOOKUP(V12,'Challan Master'!$B$5:$D$124,2,FALSE),""))</f>
        <v/>
      </c>
      <c r="Y12" s="23" t="n"/>
    </row>
    <row r="13">
      <c r="A13" s="22">
        <f>IF(C13="","",ROW()-4)</f>
        <v/>
      </c>
      <c r="B13" s="22">
        <f>IF(C13="","",IF(MONTH(C13)&lt;=3,"Q4",IF(MONTH(C13)&lt;=6,"Q1",IF(MONTH(C13)&lt;=9,"Q2","Q3"))))</f>
        <v/>
      </c>
      <c r="C13" s="26" t="n"/>
      <c r="D13" s="23" t="n"/>
      <c r="E13" s="19" t="n"/>
      <c r="F13" s="22">
        <f>IF(E13="","",IFERROR(VLOOKUP(E13,'Vendor Master'!$B$5:$Q$54,2,FALSE),""))</f>
        <v/>
      </c>
      <c r="G13" s="22">
        <f>IF(E13="","",IFERROR(VLOOKUP(E13,'Vendor Master'!$B$5:$Q$54,4,FALSE),""))</f>
        <v/>
      </c>
      <c r="H13" s="20">
        <f>IF(E13="","",IFERROR(VLOOKUP(G13,'Rate Master'!$B$5:$C$16,2,FALSE),""))</f>
        <v/>
      </c>
      <c r="I13" s="28" t="n"/>
      <c r="J13" s="29">
        <f>IF(E13="","",IFERROR(IF(VLOOKUP(E13,'Vendor Master'!$B$5:$Q$54,12,FALSE)="Y",VLOOKUP(E13,'Vendor Master'!$B$5:$Q$54,14,FALSE),0),""))</f>
        <v/>
      </c>
      <c r="K13" s="30">
        <f>IF(OR(E13="",I13="",J13=""),"",I13*J13)</f>
        <v/>
      </c>
      <c r="L13" s="30">
        <f>IF(OR(E13="",I13=""),"",I13+IF(K13="",0,K13))</f>
        <v/>
      </c>
      <c r="M13" s="25">
        <f>IF(E13="","",IFERROR(IF(F13="",0.2,IF(AND(VLOOKUP(E13,'Vendor Master'!$B$5:$Q$54,7,FALSE)="Y",C13&gt;=VLOOKUP(E13,'Vendor Master'!$B$5:$Q$54,9,FALSE),C13&lt;=VLOOKUP(E13,'Vendor Master'!$B$5:$Q$54,10,FALSE)),VLOOKUP(E13,'Vendor Master'!$B$5:$Q$54,11,FALSE),VLOOKUP(E13,'Vendor Master'!$B$5:$Q$54,6,FALSE))),""))</f>
        <v/>
      </c>
      <c r="N13" s="30">
        <f>IF(OR(E13="",I13="",M13=""),"",I13*M13)</f>
        <v/>
      </c>
      <c r="O13" s="30">
        <f>IF(OR(E13="",L13=""),"",L13-IF(N13="",0,N13))</f>
        <v/>
      </c>
      <c r="P13" s="26" t="n"/>
      <c r="Q13" s="23" t="n"/>
      <c r="R13" s="28" t="n"/>
      <c r="S13" s="22">
        <f>IF(OR(R13="",O13=""),"",IF(ROUND(R13,2)=ROUND(O13,2),"OK","CHECK"))</f>
        <v/>
      </c>
      <c r="T13" s="31">
        <f>IF(OR(R13="",O13=""),"",R13-O13)</f>
        <v/>
      </c>
      <c r="U13" s="19" t="n"/>
      <c r="V13" s="23" t="n"/>
      <c r="W13" s="32">
        <f>IF(V13="","",IFERROR(VLOOKUP(V13,'Challan Master'!$B$5:$D$124,3,FALSE),""))</f>
        <v/>
      </c>
      <c r="X13" s="22">
        <f>IF(V13="","",IFERROR(VLOOKUP(V13,'Challan Master'!$B$5:$D$124,2,FALSE),""))</f>
        <v/>
      </c>
      <c r="Y13" s="23" t="n"/>
    </row>
    <row r="14">
      <c r="A14" s="22">
        <f>IF(C14="","",ROW()-4)</f>
        <v/>
      </c>
      <c r="B14" s="22">
        <f>IF(C14="","",IF(MONTH(C14)&lt;=3,"Q4",IF(MONTH(C14)&lt;=6,"Q1",IF(MONTH(C14)&lt;=9,"Q2","Q3"))))</f>
        <v/>
      </c>
      <c r="C14" s="26" t="n"/>
      <c r="D14" s="23" t="n"/>
      <c r="E14" s="19" t="n"/>
      <c r="F14" s="22">
        <f>IF(E14="","",IFERROR(VLOOKUP(E14,'Vendor Master'!$B$5:$Q$54,2,FALSE),""))</f>
        <v/>
      </c>
      <c r="G14" s="22">
        <f>IF(E14="","",IFERROR(VLOOKUP(E14,'Vendor Master'!$B$5:$Q$54,4,FALSE),""))</f>
        <v/>
      </c>
      <c r="H14" s="20">
        <f>IF(E14="","",IFERROR(VLOOKUP(G14,'Rate Master'!$B$5:$C$16,2,FALSE),""))</f>
        <v/>
      </c>
      <c r="I14" s="28" t="n"/>
      <c r="J14" s="29">
        <f>IF(E14="","",IFERROR(IF(VLOOKUP(E14,'Vendor Master'!$B$5:$Q$54,12,FALSE)="Y",VLOOKUP(E14,'Vendor Master'!$B$5:$Q$54,14,FALSE),0),""))</f>
        <v/>
      </c>
      <c r="K14" s="30">
        <f>IF(OR(E14="",I14="",J14=""),"",I14*J14)</f>
        <v/>
      </c>
      <c r="L14" s="30">
        <f>IF(OR(E14="",I14=""),"",I14+IF(K14="",0,K14))</f>
        <v/>
      </c>
      <c r="M14" s="25">
        <f>IF(E14="","",IFERROR(IF(F14="",0.2,IF(AND(VLOOKUP(E14,'Vendor Master'!$B$5:$Q$54,7,FALSE)="Y",C14&gt;=VLOOKUP(E14,'Vendor Master'!$B$5:$Q$54,9,FALSE),C14&lt;=VLOOKUP(E14,'Vendor Master'!$B$5:$Q$54,10,FALSE)),VLOOKUP(E14,'Vendor Master'!$B$5:$Q$54,11,FALSE),VLOOKUP(E14,'Vendor Master'!$B$5:$Q$54,6,FALSE))),""))</f>
        <v/>
      </c>
      <c r="N14" s="30">
        <f>IF(OR(E14="",I14="",M14=""),"",I14*M14)</f>
        <v/>
      </c>
      <c r="O14" s="30">
        <f>IF(OR(E14="",L14=""),"",L14-IF(N14="",0,N14))</f>
        <v/>
      </c>
      <c r="P14" s="26" t="n"/>
      <c r="Q14" s="23" t="n"/>
      <c r="R14" s="28" t="n"/>
      <c r="S14" s="22">
        <f>IF(OR(R14="",O14=""),"",IF(ROUND(R14,2)=ROUND(O14,2),"OK","CHECK"))</f>
        <v/>
      </c>
      <c r="T14" s="31">
        <f>IF(OR(R14="",O14=""),"",R14-O14)</f>
        <v/>
      </c>
      <c r="U14" s="19" t="n"/>
      <c r="V14" s="23" t="n"/>
      <c r="W14" s="32">
        <f>IF(V14="","",IFERROR(VLOOKUP(V14,'Challan Master'!$B$5:$D$124,3,FALSE),""))</f>
        <v/>
      </c>
      <c r="X14" s="22">
        <f>IF(V14="","",IFERROR(VLOOKUP(V14,'Challan Master'!$B$5:$D$124,2,FALSE),""))</f>
        <v/>
      </c>
      <c r="Y14" s="23" t="n"/>
    </row>
    <row r="15">
      <c r="A15" s="22">
        <f>IF(C15="","",ROW()-4)</f>
        <v/>
      </c>
      <c r="B15" s="22">
        <f>IF(C15="","",IF(MONTH(C15)&lt;=3,"Q4",IF(MONTH(C15)&lt;=6,"Q1",IF(MONTH(C15)&lt;=9,"Q2","Q3"))))</f>
        <v/>
      </c>
      <c r="C15" s="26" t="n"/>
      <c r="D15" s="23" t="n"/>
      <c r="E15" s="19" t="n"/>
      <c r="F15" s="22">
        <f>IF(E15="","",IFERROR(VLOOKUP(E15,'Vendor Master'!$B$5:$Q$54,2,FALSE),""))</f>
        <v/>
      </c>
      <c r="G15" s="22">
        <f>IF(E15="","",IFERROR(VLOOKUP(E15,'Vendor Master'!$B$5:$Q$54,4,FALSE),""))</f>
        <v/>
      </c>
      <c r="H15" s="20">
        <f>IF(E15="","",IFERROR(VLOOKUP(G15,'Rate Master'!$B$5:$C$16,2,FALSE),""))</f>
        <v/>
      </c>
      <c r="I15" s="28" t="n"/>
      <c r="J15" s="29">
        <f>IF(E15="","",IFERROR(IF(VLOOKUP(E15,'Vendor Master'!$B$5:$Q$54,12,FALSE)="Y",VLOOKUP(E15,'Vendor Master'!$B$5:$Q$54,14,FALSE),0),""))</f>
        <v/>
      </c>
      <c r="K15" s="30">
        <f>IF(OR(E15="",I15="",J15=""),"",I15*J15)</f>
        <v/>
      </c>
      <c r="L15" s="30">
        <f>IF(OR(E15="",I15=""),"",I15+IF(K15="",0,K15))</f>
        <v/>
      </c>
      <c r="M15" s="25">
        <f>IF(E15="","",IFERROR(IF(F15="",0.2,IF(AND(VLOOKUP(E15,'Vendor Master'!$B$5:$Q$54,7,FALSE)="Y",C15&gt;=VLOOKUP(E15,'Vendor Master'!$B$5:$Q$54,9,FALSE),C15&lt;=VLOOKUP(E15,'Vendor Master'!$B$5:$Q$54,10,FALSE)),VLOOKUP(E15,'Vendor Master'!$B$5:$Q$54,11,FALSE),VLOOKUP(E15,'Vendor Master'!$B$5:$Q$54,6,FALSE))),""))</f>
        <v/>
      </c>
      <c r="N15" s="30">
        <f>IF(OR(E15="",I15="",M15=""),"",I15*M15)</f>
        <v/>
      </c>
      <c r="O15" s="30">
        <f>IF(OR(E15="",L15=""),"",L15-IF(N15="",0,N15))</f>
        <v/>
      </c>
      <c r="P15" s="26" t="n"/>
      <c r="Q15" s="23" t="n"/>
      <c r="R15" s="28" t="n"/>
      <c r="S15" s="22">
        <f>IF(OR(R15="",O15=""),"",IF(ROUND(R15,2)=ROUND(O15,2),"OK","CHECK"))</f>
        <v/>
      </c>
      <c r="T15" s="31">
        <f>IF(OR(R15="",O15=""),"",R15-O15)</f>
        <v/>
      </c>
      <c r="U15" s="19" t="n"/>
      <c r="V15" s="23" t="n"/>
      <c r="W15" s="32">
        <f>IF(V15="","",IFERROR(VLOOKUP(V15,'Challan Master'!$B$5:$D$124,3,FALSE),""))</f>
        <v/>
      </c>
      <c r="X15" s="22">
        <f>IF(V15="","",IFERROR(VLOOKUP(V15,'Challan Master'!$B$5:$D$124,2,FALSE),""))</f>
        <v/>
      </c>
      <c r="Y15" s="23" t="n"/>
    </row>
    <row r="16">
      <c r="A16" s="22">
        <f>IF(C16="","",ROW()-4)</f>
        <v/>
      </c>
      <c r="B16" s="22">
        <f>IF(C16="","",IF(MONTH(C16)&lt;=3,"Q4",IF(MONTH(C16)&lt;=6,"Q1",IF(MONTH(C16)&lt;=9,"Q2","Q3"))))</f>
        <v/>
      </c>
      <c r="C16" s="26" t="n"/>
      <c r="D16" s="23" t="n"/>
      <c r="E16" s="19" t="n"/>
      <c r="F16" s="22">
        <f>IF(E16="","",IFERROR(VLOOKUP(E16,'Vendor Master'!$B$5:$Q$54,2,FALSE),""))</f>
        <v/>
      </c>
      <c r="G16" s="22">
        <f>IF(E16="","",IFERROR(VLOOKUP(E16,'Vendor Master'!$B$5:$Q$54,4,FALSE),""))</f>
        <v/>
      </c>
      <c r="H16" s="20">
        <f>IF(E16="","",IFERROR(VLOOKUP(G16,'Rate Master'!$B$5:$C$16,2,FALSE),""))</f>
        <v/>
      </c>
      <c r="I16" s="28" t="n"/>
      <c r="J16" s="29">
        <f>IF(E16="","",IFERROR(IF(VLOOKUP(E16,'Vendor Master'!$B$5:$Q$54,12,FALSE)="Y",VLOOKUP(E16,'Vendor Master'!$B$5:$Q$54,14,FALSE),0),""))</f>
        <v/>
      </c>
      <c r="K16" s="30">
        <f>IF(OR(E16="",I16="",J16=""),"",I16*J16)</f>
        <v/>
      </c>
      <c r="L16" s="30">
        <f>IF(OR(E16="",I16=""),"",I16+IF(K16="",0,K16))</f>
        <v/>
      </c>
      <c r="M16" s="25">
        <f>IF(E16="","",IFERROR(IF(F16="",0.2,IF(AND(VLOOKUP(E16,'Vendor Master'!$B$5:$Q$54,7,FALSE)="Y",C16&gt;=VLOOKUP(E16,'Vendor Master'!$B$5:$Q$54,9,FALSE),C16&lt;=VLOOKUP(E16,'Vendor Master'!$B$5:$Q$54,10,FALSE)),VLOOKUP(E16,'Vendor Master'!$B$5:$Q$54,11,FALSE),VLOOKUP(E16,'Vendor Master'!$B$5:$Q$54,6,FALSE))),""))</f>
        <v/>
      </c>
      <c r="N16" s="30">
        <f>IF(OR(E16="",I16="",M16=""),"",I16*M16)</f>
        <v/>
      </c>
      <c r="O16" s="30">
        <f>IF(OR(E16="",L16=""),"",L16-IF(N16="",0,N16))</f>
        <v/>
      </c>
      <c r="P16" s="26" t="n"/>
      <c r="Q16" s="23" t="n"/>
      <c r="R16" s="28" t="n"/>
      <c r="S16" s="22">
        <f>IF(OR(R16="",O16=""),"",IF(ROUND(R16,2)=ROUND(O16,2),"OK","CHECK"))</f>
        <v/>
      </c>
      <c r="T16" s="31">
        <f>IF(OR(R16="",O16=""),"",R16-O16)</f>
        <v/>
      </c>
      <c r="U16" s="19" t="n"/>
      <c r="V16" s="23" t="n"/>
      <c r="W16" s="32">
        <f>IF(V16="","",IFERROR(VLOOKUP(V16,'Challan Master'!$B$5:$D$124,3,FALSE),""))</f>
        <v/>
      </c>
      <c r="X16" s="22">
        <f>IF(V16="","",IFERROR(VLOOKUP(V16,'Challan Master'!$B$5:$D$124,2,FALSE),""))</f>
        <v/>
      </c>
      <c r="Y16" s="23" t="n"/>
    </row>
    <row r="17">
      <c r="A17" s="22">
        <f>IF(C17="","",ROW()-4)</f>
        <v/>
      </c>
      <c r="B17" s="22">
        <f>IF(C17="","",IF(MONTH(C17)&lt;=3,"Q4",IF(MONTH(C17)&lt;=6,"Q1",IF(MONTH(C17)&lt;=9,"Q2","Q3"))))</f>
        <v/>
      </c>
      <c r="C17" s="26" t="n"/>
      <c r="D17" s="23" t="n"/>
      <c r="E17" s="19" t="n"/>
      <c r="F17" s="22">
        <f>IF(E17="","",IFERROR(VLOOKUP(E17,'Vendor Master'!$B$5:$Q$54,2,FALSE),""))</f>
        <v/>
      </c>
      <c r="G17" s="22">
        <f>IF(E17="","",IFERROR(VLOOKUP(E17,'Vendor Master'!$B$5:$Q$54,4,FALSE),""))</f>
        <v/>
      </c>
      <c r="H17" s="20">
        <f>IF(E17="","",IFERROR(VLOOKUP(G17,'Rate Master'!$B$5:$C$16,2,FALSE),""))</f>
        <v/>
      </c>
      <c r="I17" s="28" t="n"/>
      <c r="J17" s="29">
        <f>IF(E17="","",IFERROR(IF(VLOOKUP(E17,'Vendor Master'!$B$5:$Q$54,12,FALSE)="Y",VLOOKUP(E17,'Vendor Master'!$B$5:$Q$54,14,FALSE),0),""))</f>
        <v/>
      </c>
      <c r="K17" s="30">
        <f>IF(OR(E17="",I17="",J17=""),"",I17*J17)</f>
        <v/>
      </c>
      <c r="L17" s="30">
        <f>IF(OR(E17="",I17=""),"",I17+IF(K17="",0,K17))</f>
        <v/>
      </c>
      <c r="M17" s="25">
        <f>IF(E17="","",IFERROR(IF(F17="",0.2,IF(AND(VLOOKUP(E17,'Vendor Master'!$B$5:$Q$54,7,FALSE)="Y",C17&gt;=VLOOKUP(E17,'Vendor Master'!$B$5:$Q$54,9,FALSE),C17&lt;=VLOOKUP(E17,'Vendor Master'!$B$5:$Q$54,10,FALSE)),VLOOKUP(E17,'Vendor Master'!$B$5:$Q$54,11,FALSE),VLOOKUP(E17,'Vendor Master'!$B$5:$Q$54,6,FALSE))),""))</f>
        <v/>
      </c>
      <c r="N17" s="30">
        <f>IF(OR(E17="",I17="",M17=""),"",I17*M17)</f>
        <v/>
      </c>
      <c r="O17" s="30">
        <f>IF(OR(E17="",L17=""),"",L17-IF(N17="",0,N17))</f>
        <v/>
      </c>
      <c r="P17" s="26" t="n"/>
      <c r="Q17" s="23" t="n"/>
      <c r="R17" s="28" t="n"/>
      <c r="S17" s="22">
        <f>IF(OR(R17="",O17=""),"",IF(ROUND(R17,2)=ROUND(O17,2),"OK","CHECK"))</f>
        <v/>
      </c>
      <c r="T17" s="31">
        <f>IF(OR(R17="",O17=""),"",R17-O17)</f>
        <v/>
      </c>
      <c r="U17" s="19" t="n"/>
      <c r="V17" s="23" t="n"/>
      <c r="W17" s="32">
        <f>IF(V17="","",IFERROR(VLOOKUP(V17,'Challan Master'!$B$5:$D$124,3,FALSE),""))</f>
        <v/>
      </c>
      <c r="X17" s="22">
        <f>IF(V17="","",IFERROR(VLOOKUP(V17,'Challan Master'!$B$5:$D$124,2,FALSE),""))</f>
        <v/>
      </c>
      <c r="Y17" s="23" t="n"/>
    </row>
    <row r="18">
      <c r="A18" s="22">
        <f>IF(C18="","",ROW()-4)</f>
        <v/>
      </c>
      <c r="B18" s="22">
        <f>IF(C18="","",IF(MONTH(C18)&lt;=3,"Q4",IF(MONTH(C18)&lt;=6,"Q1",IF(MONTH(C18)&lt;=9,"Q2","Q3"))))</f>
        <v/>
      </c>
      <c r="C18" s="26" t="n"/>
      <c r="D18" s="23" t="n"/>
      <c r="E18" s="19" t="n"/>
      <c r="F18" s="22">
        <f>IF(E18="","",IFERROR(VLOOKUP(E18,'Vendor Master'!$B$5:$Q$54,2,FALSE),""))</f>
        <v/>
      </c>
      <c r="G18" s="22">
        <f>IF(E18="","",IFERROR(VLOOKUP(E18,'Vendor Master'!$B$5:$Q$54,4,FALSE),""))</f>
        <v/>
      </c>
      <c r="H18" s="20">
        <f>IF(E18="","",IFERROR(VLOOKUP(G18,'Rate Master'!$B$5:$C$16,2,FALSE),""))</f>
        <v/>
      </c>
      <c r="I18" s="28" t="n"/>
      <c r="J18" s="29">
        <f>IF(E18="","",IFERROR(IF(VLOOKUP(E18,'Vendor Master'!$B$5:$Q$54,12,FALSE)="Y",VLOOKUP(E18,'Vendor Master'!$B$5:$Q$54,14,FALSE),0),""))</f>
        <v/>
      </c>
      <c r="K18" s="30">
        <f>IF(OR(E18="",I18="",J18=""),"",I18*J18)</f>
        <v/>
      </c>
      <c r="L18" s="30">
        <f>IF(OR(E18="",I18=""),"",I18+IF(K18="",0,K18))</f>
        <v/>
      </c>
      <c r="M18" s="25">
        <f>IF(E18="","",IFERROR(IF(F18="",0.2,IF(AND(VLOOKUP(E18,'Vendor Master'!$B$5:$Q$54,7,FALSE)="Y",C18&gt;=VLOOKUP(E18,'Vendor Master'!$B$5:$Q$54,9,FALSE),C18&lt;=VLOOKUP(E18,'Vendor Master'!$B$5:$Q$54,10,FALSE)),VLOOKUP(E18,'Vendor Master'!$B$5:$Q$54,11,FALSE),VLOOKUP(E18,'Vendor Master'!$B$5:$Q$54,6,FALSE))),""))</f>
        <v/>
      </c>
      <c r="N18" s="30">
        <f>IF(OR(E18="",I18="",M18=""),"",I18*M18)</f>
        <v/>
      </c>
      <c r="O18" s="30">
        <f>IF(OR(E18="",L18=""),"",L18-IF(N18="",0,N18))</f>
        <v/>
      </c>
      <c r="P18" s="26" t="n"/>
      <c r="Q18" s="23" t="n"/>
      <c r="R18" s="28" t="n"/>
      <c r="S18" s="22">
        <f>IF(OR(R18="",O18=""),"",IF(ROUND(R18,2)=ROUND(O18,2),"OK","CHECK"))</f>
        <v/>
      </c>
      <c r="T18" s="31">
        <f>IF(OR(R18="",O18=""),"",R18-O18)</f>
        <v/>
      </c>
      <c r="U18" s="19" t="n"/>
      <c r="V18" s="23" t="n"/>
      <c r="W18" s="32">
        <f>IF(V18="","",IFERROR(VLOOKUP(V18,'Challan Master'!$B$5:$D$124,3,FALSE),""))</f>
        <v/>
      </c>
      <c r="X18" s="22">
        <f>IF(V18="","",IFERROR(VLOOKUP(V18,'Challan Master'!$B$5:$D$124,2,FALSE),""))</f>
        <v/>
      </c>
      <c r="Y18" s="23" t="n"/>
    </row>
    <row r="19">
      <c r="A19" s="22">
        <f>IF(C19="","",ROW()-4)</f>
        <v/>
      </c>
      <c r="B19" s="22">
        <f>IF(C19="","",IF(MONTH(C19)&lt;=3,"Q4",IF(MONTH(C19)&lt;=6,"Q1",IF(MONTH(C19)&lt;=9,"Q2","Q3"))))</f>
        <v/>
      </c>
      <c r="C19" s="26" t="n"/>
      <c r="D19" s="23" t="n"/>
      <c r="E19" s="19" t="n"/>
      <c r="F19" s="22">
        <f>IF(E19="","",IFERROR(VLOOKUP(E19,'Vendor Master'!$B$5:$Q$54,2,FALSE),""))</f>
        <v/>
      </c>
      <c r="G19" s="22">
        <f>IF(E19="","",IFERROR(VLOOKUP(E19,'Vendor Master'!$B$5:$Q$54,4,FALSE),""))</f>
        <v/>
      </c>
      <c r="H19" s="20">
        <f>IF(E19="","",IFERROR(VLOOKUP(G19,'Rate Master'!$B$5:$C$16,2,FALSE),""))</f>
        <v/>
      </c>
      <c r="I19" s="28" t="n"/>
      <c r="J19" s="29">
        <f>IF(E19="","",IFERROR(IF(VLOOKUP(E19,'Vendor Master'!$B$5:$Q$54,12,FALSE)="Y",VLOOKUP(E19,'Vendor Master'!$B$5:$Q$54,14,FALSE),0),""))</f>
        <v/>
      </c>
      <c r="K19" s="30">
        <f>IF(OR(E19="",I19="",J19=""),"",I19*J19)</f>
        <v/>
      </c>
      <c r="L19" s="30">
        <f>IF(OR(E19="",I19=""),"",I19+IF(K19="",0,K19))</f>
        <v/>
      </c>
      <c r="M19" s="25">
        <f>IF(E19="","",IFERROR(IF(F19="",0.2,IF(AND(VLOOKUP(E19,'Vendor Master'!$B$5:$Q$54,7,FALSE)="Y",C19&gt;=VLOOKUP(E19,'Vendor Master'!$B$5:$Q$54,9,FALSE),C19&lt;=VLOOKUP(E19,'Vendor Master'!$B$5:$Q$54,10,FALSE)),VLOOKUP(E19,'Vendor Master'!$B$5:$Q$54,11,FALSE),VLOOKUP(E19,'Vendor Master'!$B$5:$Q$54,6,FALSE))),""))</f>
        <v/>
      </c>
      <c r="N19" s="30">
        <f>IF(OR(E19="",I19="",M19=""),"",I19*M19)</f>
        <v/>
      </c>
      <c r="O19" s="30">
        <f>IF(OR(E19="",L19=""),"",L19-IF(N19="",0,N19))</f>
        <v/>
      </c>
      <c r="P19" s="26" t="n"/>
      <c r="Q19" s="23" t="n"/>
      <c r="R19" s="28" t="n"/>
      <c r="S19" s="22">
        <f>IF(OR(R19="",O19=""),"",IF(ROUND(R19,2)=ROUND(O19,2),"OK","CHECK"))</f>
        <v/>
      </c>
      <c r="T19" s="31">
        <f>IF(OR(R19="",O19=""),"",R19-O19)</f>
        <v/>
      </c>
      <c r="U19" s="19" t="n"/>
      <c r="V19" s="23" t="n"/>
      <c r="W19" s="32">
        <f>IF(V19="","",IFERROR(VLOOKUP(V19,'Challan Master'!$B$5:$D$124,3,FALSE),""))</f>
        <v/>
      </c>
      <c r="X19" s="22">
        <f>IF(V19="","",IFERROR(VLOOKUP(V19,'Challan Master'!$B$5:$D$124,2,FALSE),""))</f>
        <v/>
      </c>
      <c r="Y19" s="23" t="n"/>
    </row>
    <row r="20">
      <c r="A20" s="22">
        <f>IF(C20="","",ROW()-4)</f>
        <v/>
      </c>
      <c r="B20" s="22">
        <f>IF(C20="","",IF(MONTH(C20)&lt;=3,"Q4",IF(MONTH(C20)&lt;=6,"Q1",IF(MONTH(C20)&lt;=9,"Q2","Q3"))))</f>
        <v/>
      </c>
      <c r="C20" s="26" t="n"/>
      <c r="D20" s="23" t="n"/>
      <c r="E20" s="19" t="n"/>
      <c r="F20" s="22">
        <f>IF(E20="","",IFERROR(VLOOKUP(E20,'Vendor Master'!$B$5:$Q$54,2,FALSE),""))</f>
        <v/>
      </c>
      <c r="G20" s="22">
        <f>IF(E20="","",IFERROR(VLOOKUP(E20,'Vendor Master'!$B$5:$Q$54,4,FALSE),""))</f>
        <v/>
      </c>
      <c r="H20" s="20">
        <f>IF(E20="","",IFERROR(VLOOKUP(G20,'Rate Master'!$B$5:$C$16,2,FALSE),""))</f>
        <v/>
      </c>
      <c r="I20" s="28" t="n"/>
      <c r="J20" s="29">
        <f>IF(E20="","",IFERROR(IF(VLOOKUP(E20,'Vendor Master'!$B$5:$Q$54,12,FALSE)="Y",VLOOKUP(E20,'Vendor Master'!$B$5:$Q$54,14,FALSE),0),""))</f>
        <v/>
      </c>
      <c r="K20" s="30">
        <f>IF(OR(E20="",I20="",J20=""),"",I20*J20)</f>
        <v/>
      </c>
      <c r="L20" s="30">
        <f>IF(OR(E20="",I20=""),"",I20+IF(K20="",0,K20))</f>
        <v/>
      </c>
      <c r="M20" s="25">
        <f>IF(E20="","",IFERROR(IF(F20="",0.2,IF(AND(VLOOKUP(E20,'Vendor Master'!$B$5:$Q$54,7,FALSE)="Y",C20&gt;=VLOOKUP(E20,'Vendor Master'!$B$5:$Q$54,9,FALSE),C20&lt;=VLOOKUP(E20,'Vendor Master'!$B$5:$Q$54,10,FALSE)),VLOOKUP(E20,'Vendor Master'!$B$5:$Q$54,11,FALSE),VLOOKUP(E20,'Vendor Master'!$B$5:$Q$54,6,FALSE))),""))</f>
        <v/>
      </c>
      <c r="N20" s="30">
        <f>IF(OR(E20="",I20="",M20=""),"",I20*M20)</f>
        <v/>
      </c>
      <c r="O20" s="30">
        <f>IF(OR(E20="",L20=""),"",L20-IF(N20="",0,N20))</f>
        <v/>
      </c>
      <c r="P20" s="26" t="n"/>
      <c r="Q20" s="23" t="n"/>
      <c r="R20" s="28" t="n"/>
      <c r="S20" s="22">
        <f>IF(OR(R20="",O20=""),"",IF(ROUND(R20,2)=ROUND(O20,2),"OK","CHECK"))</f>
        <v/>
      </c>
      <c r="T20" s="31">
        <f>IF(OR(R20="",O20=""),"",R20-O20)</f>
        <v/>
      </c>
      <c r="U20" s="19" t="n"/>
      <c r="V20" s="23" t="n"/>
      <c r="W20" s="32">
        <f>IF(V20="","",IFERROR(VLOOKUP(V20,'Challan Master'!$B$5:$D$124,3,FALSE),""))</f>
        <v/>
      </c>
      <c r="X20" s="22">
        <f>IF(V20="","",IFERROR(VLOOKUP(V20,'Challan Master'!$B$5:$D$124,2,FALSE),""))</f>
        <v/>
      </c>
      <c r="Y20" s="23" t="n"/>
    </row>
    <row r="21">
      <c r="A21" s="22">
        <f>IF(C21="","",ROW()-4)</f>
        <v/>
      </c>
      <c r="B21" s="22">
        <f>IF(C21="","",IF(MONTH(C21)&lt;=3,"Q4",IF(MONTH(C21)&lt;=6,"Q1",IF(MONTH(C21)&lt;=9,"Q2","Q3"))))</f>
        <v/>
      </c>
      <c r="C21" s="26" t="n"/>
      <c r="D21" s="23" t="n"/>
      <c r="E21" s="19" t="n"/>
      <c r="F21" s="22">
        <f>IF(E21="","",IFERROR(VLOOKUP(E21,'Vendor Master'!$B$5:$Q$54,2,FALSE),""))</f>
        <v/>
      </c>
      <c r="G21" s="22">
        <f>IF(E21="","",IFERROR(VLOOKUP(E21,'Vendor Master'!$B$5:$Q$54,4,FALSE),""))</f>
        <v/>
      </c>
      <c r="H21" s="20">
        <f>IF(E21="","",IFERROR(VLOOKUP(G21,'Rate Master'!$B$5:$C$16,2,FALSE),""))</f>
        <v/>
      </c>
      <c r="I21" s="28" t="n"/>
      <c r="J21" s="29">
        <f>IF(E21="","",IFERROR(IF(VLOOKUP(E21,'Vendor Master'!$B$5:$Q$54,12,FALSE)="Y",VLOOKUP(E21,'Vendor Master'!$B$5:$Q$54,14,FALSE),0),""))</f>
        <v/>
      </c>
      <c r="K21" s="30">
        <f>IF(OR(E21="",I21="",J21=""),"",I21*J21)</f>
        <v/>
      </c>
      <c r="L21" s="30">
        <f>IF(OR(E21="",I21=""),"",I21+IF(K21="",0,K21))</f>
        <v/>
      </c>
      <c r="M21" s="25">
        <f>IF(E21="","",IFERROR(IF(F21="",0.2,IF(AND(VLOOKUP(E21,'Vendor Master'!$B$5:$Q$54,7,FALSE)="Y",C21&gt;=VLOOKUP(E21,'Vendor Master'!$B$5:$Q$54,9,FALSE),C21&lt;=VLOOKUP(E21,'Vendor Master'!$B$5:$Q$54,10,FALSE)),VLOOKUP(E21,'Vendor Master'!$B$5:$Q$54,11,FALSE),VLOOKUP(E21,'Vendor Master'!$B$5:$Q$54,6,FALSE))),""))</f>
        <v/>
      </c>
      <c r="N21" s="30">
        <f>IF(OR(E21="",I21="",M21=""),"",I21*M21)</f>
        <v/>
      </c>
      <c r="O21" s="30">
        <f>IF(OR(E21="",L21=""),"",L21-IF(N21="",0,N21))</f>
        <v/>
      </c>
      <c r="P21" s="26" t="n"/>
      <c r="Q21" s="23" t="n"/>
      <c r="R21" s="28" t="n"/>
      <c r="S21" s="22">
        <f>IF(OR(R21="",O21=""),"",IF(ROUND(R21,2)=ROUND(O21,2),"OK","CHECK"))</f>
        <v/>
      </c>
      <c r="T21" s="31">
        <f>IF(OR(R21="",O21=""),"",R21-O21)</f>
        <v/>
      </c>
      <c r="U21" s="19" t="n"/>
      <c r="V21" s="23" t="n"/>
      <c r="W21" s="32">
        <f>IF(V21="","",IFERROR(VLOOKUP(V21,'Challan Master'!$B$5:$D$124,3,FALSE),""))</f>
        <v/>
      </c>
      <c r="X21" s="22">
        <f>IF(V21="","",IFERROR(VLOOKUP(V21,'Challan Master'!$B$5:$D$124,2,FALSE),""))</f>
        <v/>
      </c>
      <c r="Y21" s="23" t="n"/>
    </row>
    <row r="22">
      <c r="A22" s="22">
        <f>IF(C22="","",ROW()-4)</f>
        <v/>
      </c>
      <c r="B22" s="22">
        <f>IF(C22="","",IF(MONTH(C22)&lt;=3,"Q4",IF(MONTH(C22)&lt;=6,"Q1",IF(MONTH(C22)&lt;=9,"Q2","Q3"))))</f>
        <v/>
      </c>
      <c r="C22" s="26" t="n"/>
      <c r="D22" s="23" t="n"/>
      <c r="E22" s="19" t="n"/>
      <c r="F22" s="22">
        <f>IF(E22="","",IFERROR(VLOOKUP(E22,'Vendor Master'!$B$5:$Q$54,2,FALSE),""))</f>
        <v/>
      </c>
      <c r="G22" s="22">
        <f>IF(E22="","",IFERROR(VLOOKUP(E22,'Vendor Master'!$B$5:$Q$54,4,FALSE),""))</f>
        <v/>
      </c>
      <c r="H22" s="20">
        <f>IF(E22="","",IFERROR(VLOOKUP(G22,'Rate Master'!$B$5:$C$16,2,FALSE),""))</f>
        <v/>
      </c>
      <c r="I22" s="28" t="n"/>
      <c r="J22" s="29">
        <f>IF(E22="","",IFERROR(IF(VLOOKUP(E22,'Vendor Master'!$B$5:$Q$54,12,FALSE)="Y",VLOOKUP(E22,'Vendor Master'!$B$5:$Q$54,14,FALSE),0),""))</f>
        <v/>
      </c>
      <c r="K22" s="30">
        <f>IF(OR(E22="",I22="",J22=""),"",I22*J22)</f>
        <v/>
      </c>
      <c r="L22" s="30">
        <f>IF(OR(E22="",I22=""),"",I22+IF(K22="",0,K22))</f>
        <v/>
      </c>
      <c r="M22" s="25">
        <f>IF(E22="","",IFERROR(IF(F22="",0.2,IF(AND(VLOOKUP(E22,'Vendor Master'!$B$5:$Q$54,7,FALSE)="Y",C22&gt;=VLOOKUP(E22,'Vendor Master'!$B$5:$Q$54,9,FALSE),C22&lt;=VLOOKUP(E22,'Vendor Master'!$B$5:$Q$54,10,FALSE)),VLOOKUP(E22,'Vendor Master'!$B$5:$Q$54,11,FALSE),VLOOKUP(E22,'Vendor Master'!$B$5:$Q$54,6,FALSE))),""))</f>
        <v/>
      </c>
      <c r="N22" s="30">
        <f>IF(OR(E22="",I22="",M22=""),"",I22*M22)</f>
        <v/>
      </c>
      <c r="O22" s="30">
        <f>IF(OR(E22="",L22=""),"",L22-IF(N22="",0,N22))</f>
        <v/>
      </c>
      <c r="P22" s="26" t="n"/>
      <c r="Q22" s="23" t="n"/>
      <c r="R22" s="28" t="n"/>
      <c r="S22" s="22">
        <f>IF(OR(R22="",O22=""),"",IF(ROUND(R22,2)=ROUND(O22,2),"OK","CHECK"))</f>
        <v/>
      </c>
      <c r="T22" s="31">
        <f>IF(OR(R22="",O22=""),"",R22-O22)</f>
        <v/>
      </c>
      <c r="U22" s="19" t="n"/>
      <c r="V22" s="23" t="n"/>
      <c r="W22" s="32">
        <f>IF(V22="","",IFERROR(VLOOKUP(V22,'Challan Master'!$B$5:$D$124,3,FALSE),""))</f>
        <v/>
      </c>
      <c r="X22" s="22">
        <f>IF(V22="","",IFERROR(VLOOKUP(V22,'Challan Master'!$B$5:$D$124,2,FALSE),""))</f>
        <v/>
      </c>
      <c r="Y22" s="23" t="n"/>
    </row>
    <row r="23">
      <c r="A23" s="22">
        <f>IF(C23="","",ROW()-4)</f>
        <v/>
      </c>
      <c r="B23" s="22">
        <f>IF(C23="","",IF(MONTH(C23)&lt;=3,"Q4",IF(MONTH(C23)&lt;=6,"Q1",IF(MONTH(C23)&lt;=9,"Q2","Q3"))))</f>
        <v/>
      </c>
      <c r="C23" s="26" t="n"/>
      <c r="D23" s="23" t="n"/>
      <c r="E23" s="19" t="n"/>
      <c r="F23" s="22">
        <f>IF(E23="","",IFERROR(VLOOKUP(E23,'Vendor Master'!$B$5:$Q$54,2,FALSE),""))</f>
        <v/>
      </c>
      <c r="G23" s="22">
        <f>IF(E23="","",IFERROR(VLOOKUP(E23,'Vendor Master'!$B$5:$Q$54,4,FALSE),""))</f>
        <v/>
      </c>
      <c r="H23" s="20">
        <f>IF(E23="","",IFERROR(VLOOKUP(G23,'Rate Master'!$B$5:$C$16,2,FALSE),""))</f>
        <v/>
      </c>
      <c r="I23" s="28" t="n"/>
      <c r="J23" s="29">
        <f>IF(E23="","",IFERROR(IF(VLOOKUP(E23,'Vendor Master'!$B$5:$Q$54,12,FALSE)="Y",VLOOKUP(E23,'Vendor Master'!$B$5:$Q$54,14,FALSE),0),""))</f>
        <v/>
      </c>
      <c r="K23" s="30">
        <f>IF(OR(E23="",I23="",J23=""),"",I23*J23)</f>
        <v/>
      </c>
      <c r="L23" s="30">
        <f>IF(OR(E23="",I23=""),"",I23+IF(K23="",0,K23))</f>
        <v/>
      </c>
      <c r="M23" s="25">
        <f>IF(E23="","",IFERROR(IF(F23="",0.2,IF(AND(VLOOKUP(E23,'Vendor Master'!$B$5:$Q$54,7,FALSE)="Y",C23&gt;=VLOOKUP(E23,'Vendor Master'!$B$5:$Q$54,9,FALSE),C23&lt;=VLOOKUP(E23,'Vendor Master'!$B$5:$Q$54,10,FALSE)),VLOOKUP(E23,'Vendor Master'!$B$5:$Q$54,11,FALSE),VLOOKUP(E23,'Vendor Master'!$B$5:$Q$54,6,FALSE))),""))</f>
        <v/>
      </c>
      <c r="N23" s="30">
        <f>IF(OR(E23="",I23="",M23=""),"",I23*M23)</f>
        <v/>
      </c>
      <c r="O23" s="30">
        <f>IF(OR(E23="",L23=""),"",L23-IF(N23="",0,N23))</f>
        <v/>
      </c>
      <c r="P23" s="26" t="n"/>
      <c r="Q23" s="23" t="n"/>
      <c r="R23" s="28" t="n"/>
      <c r="S23" s="22">
        <f>IF(OR(R23="",O23=""),"",IF(ROUND(R23,2)=ROUND(O23,2),"OK","CHECK"))</f>
        <v/>
      </c>
      <c r="T23" s="31">
        <f>IF(OR(R23="",O23=""),"",R23-O23)</f>
        <v/>
      </c>
      <c r="U23" s="19" t="n"/>
      <c r="V23" s="23" t="n"/>
      <c r="W23" s="32">
        <f>IF(V23="","",IFERROR(VLOOKUP(V23,'Challan Master'!$B$5:$D$124,3,FALSE),""))</f>
        <v/>
      </c>
      <c r="X23" s="22">
        <f>IF(V23="","",IFERROR(VLOOKUP(V23,'Challan Master'!$B$5:$D$124,2,FALSE),""))</f>
        <v/>
      </c>
      <c r="Y23" s="23" t="n"/>
    </row>
    <row r="24">
      <c r="A24" s="22">
        <f>IF(C24="","",ROW()-4)</f>
        <v/>
      </c>
      <c r="B24" s="22">
        <f>IF(C24="","",IF(MONTH(C24)&lt;=3,"Q4",IF(MONTH(C24)&lt;=6,"Q1",IF(MONTH(C24)&lt;=9,"Q2","Q3"))))</f>
        <v/>
      </c>
      <c r="C24" s="26" t="n"/>
      <c r="D24" s="23" t="n"/>
      <c r="E24" s="19" t="n"/>
      <c r="F24" s="22">
        <f>IF(E24="","",IFERROR(VLOOKUP(E24,'Vendor Master'!$B$5:$Q$54,2,FALSE),""))</f>
        <v/>
      </c>
      <c r="G24" s="22">
        <f>IF(E24="","",IFERROR(VLOOKUP(E24,'Vendor Master'!$B$5:$Q$54,4,FALSE),""))</f>
        <v/>
      </c>
      <c r="H24" s="20">
        <f>IF(E24="","",IFERROR(VLOOKUP(G24,'Rate Master'!$B$5:$C$16,2,FALSE),""))</f>
        <v/>
      </c>
      <c r="I24" s="28" t="n"/>
      <c r="J24" s="29">
        <f>IF(E24="","",IFERROR(IF(VLOOKUP(E24,'Vendor Master'!$B$5:$Q$54,12,FALSE)="Y",VLOOKUP(E24,'Vendor Master'!$B$5:$Q$54,14,FALSE),0),""))</f>
        <v/>
      </c>
      <c r="K24" s="30">
        <f>IF(OR(E24="",I24="",J24=""),"",I24*J24)</f>
        <v/>
      </c>
      <c r="L24" s="30">
        <f>IF(OR(E24="",I24=""),"",I24+IF(K24="",0,K24))</f>
        <v/>
      </c>
      <c r="M24" s="25">
        <f>IF(E24="","",IFERROR(IF(F24="",0.2,IF(AND(VLOOKUP(E24,'Vendor Master'!$B$5:$Q$54,7,FALSE)="Y",C24&gt;=VLOOKUP(E24,'Vendor Master'!$B$5:$Q$54,9,FALSE),C24&lt;=VLOOKUP(E24,'Vendor Master'!$B$5:$Q$54,10,FALSE)),VLOOKUP(E24,'Vendor Master'!$B$5:$Q$54,11,FALSE),VLOOKUP(E24,'Vendor Master'!$B$5:$Q$54,6,FALSE))),""))</f>
        <v/>
      </c>
      <c r="N24" s="30">
        <f>IF(OR(E24="",I24="",M24=""),"",I24*M24)</f>
        <v/>
      </c>
      <c r="O24" s="30">
        <f>IF(OR(E24="",L24=""),"",L24-IF(N24="",0,N24))</f>
        <v/>
      </c>
      <c r="P24" s="26" t="n"/>
      <c r="Q24" s="23" t="n"/>
      <c r="R24" s="28" t="n"/>
      <c r="S24" s="22">
        <f>IF(OR(R24="",O24=""),"",IF(ROUND(R24,2)=ROUND(O24,2),"OK","CHECK"))</f>
        <v/>
      </c>
      <c r="T24" s="31">
        <f>IF(OR(R24="",O24=""),"",R24-O24)</f>
        <v/>
      </c>
      <c r="U24" s="19" t="n"/>
      <c r="V24" s="23" t="n"/>
      <c r="W24" s="32">
        <f>IF(V24="","",IFERROR(VLOOKUP(V24,'Challan Master'!$B$5:$D$124,3,FALSE),""))</f>
        <v/>
      </c>
      <c r="X24" s="22">
        <f>IF(V24="","",IFERROR(VLOOKUP(V24,'Challan Master'!$B$5:$D$124,2,FALSE),""))</f>
        <v/>
      </c>
      <c r="Y24" s="23" t="n"/>
    </row>
    <row r="25">
      <c r="A25" s="22">
        <f>IF(C25="","",ROW()-4)</f>
        <v/>
      </c>
      <c r="B25" s="22">
        <f>IF(C25="","",IF(MONTH(C25)&lt;=3,"Q4",IF(MONTH(C25)&lt;=6,"Q1",IF(MONTH(C25)&lt;=9,"Q2","Q3"))))</f>
        <v/>
      </c>
      <c r="C25" s="26" t="n"/>
      <c r="D25" s="23" t="n"/>
      <c r="E25" s="19" t="n"/>
      <c r="F25" s="22">
        <f>IF(E25="","",IFERROR(VLOOKUP(E25,'Vendor Master'!$B$5:$Q$54,2,FALSE),""))</f>
        <v/>
      </c>
      <c r="G25" s="22">
        <f>IF(E25="","",IFERROR(VLOOKUP(E25,'Vendor Master'!$B$5:$Q$54,4,FALSE),""))</f>
        <v/>
      </c>
      <c r="H25" s="20">
        <f>IF(E25="","",IFERROR(VLOOKUP(G25,'Rate Master'!$B$5:$C$16,2,FALSE),""))</f>
        <v/>
      </c>
      <c r="I25" s="28" t="n"/>
      <c r="J25" s="29">
        <f>IF(E25="","",IFERROR(IF(VLOOKUP(E25,'Vendor Master'!$B$5:$Q$54,12,FALSE)="Y",VLOOKUP(E25,'Vendor Master'!$B$5:$Q$54,14,FALSE),0),""))</f>
        <v/>
      </c>
      <c r="K25" s="30">
        <f>IF(OR(E25="",I25="",J25=""),"",I25*J25)</f>
        <v/>
      </c>
      <c r="L25" s="30">
        <f>IF(OR(E25="",I25=""),"",I25+IF(K25="",0,K25))</f>
        <v/>
      </c>
      <c r="M25" s="25">
        <f>IF(E25="","",IFERROR(IF(F25="",0.2,IF(AND(VLOOKUP(E25,'Vendor Master'!$B$5:$Q$54,7,FALSE)="Y",C25&gt;=VLOOKUP(E25,'Vendor Master'!$B$5:$Q$54,9,FALSE),C25&lt;=VLOOKUP(E25,'Vendor Master'!$B$5:$Q$54,10,FALSE)),VLOOKUP(E25,'Vendor Master'!$B$5:$Q$54,11,FALSE),VLOOKUP(E25,'Vendor Master'!$B$5:$Q$54,6,FALSE))),""))</f>
        <v/>
      </c>
      <c r="N25" s="30">
        <f>IF(OR(E25="",I25="",M25=""),"",I25*M25)</f>
        <v/>
      </c>
      <c r="O25" s="30">
        <f>IF(OR(E25="",L25=""),"",L25-IF(N25="",0,N25))</f>
        <v/>
      </c>
      <c r="P25" s="26" t="n"/>
      <c r="Q25" s="23" t="n"/>
      <c r="R25" s="28" t="n"/>
      <c r="S25" s="22">
        <f>IF(OR(R25="",O25=""),"",IF(ROUND(R25,2)=ROUND(O25,2),"OK","CHECK"))</f>
        <v/>
      </c>
      <c r="T25" s="31">
        <f>IF(OR(R25="",O25=""),"",R25-O25)</f>
        <v/>
      </c>
      <c r="U25" s="19" t="n"/>
      <c r="V25" s="23" t="n"/>
      <c r="W25" s="32">
        <f>IF(V25="","",IFERROR(VLOOKUP(V25,'Challan Master'!$B$5:$D$124,3,FALSE),""))</f>
        <v/>
      </c>
      <c r="X25" s="22">
        <f>IF(V25="","",IFERROR(VLOOKUP(V25,'Challan Master'!$B$5:$D$124,2,FALSE),""))</f>
        <v/>
      </c>
      <c r="Y25" s="23" t="n"/>
    </row>
    <row r="26">
      <c r="A26" s="22">
        <f>IF(C26="","",ROW()-4)</f>
        <v/>
      </c>
      <c r="B26" s="22">
        <f>IF(C26="","",IF(MONTH(C26)&lt;=3,"Q4",IF(MONTH(C26)&lt;=6,"Q1",IF(MONTH(C26)&lt;=9,"Q2","Q3"))))</f>
        <v/>
      </c>
      <c r="C26" s="26" t="n"/>
      <c r="D26" s="23" t="n"/>
      <c r="E26" s="19" t="n"/>
      <c r="F26" s="22">
        <f>IF(E26="","",IFERROR(VLOOKUP(E26,'Vendor Master'!$B$5:$Q$54,2,FALSE),""))</f>
        <v/>
      </c>
      <c r="G26" s="22">
        <f>IF(E26="","",IFERROR(VLOOKUP(E26,'Vendor Master'!$B$5:$Q$54,4,FALSE),""))</f>
        <v/>
      </c>
      <c r="H26" s="20">
        <f>IF(E26="","",IFERROR(VLOOKUP(G26,'Rate Master'!$B$5:$C$16,2,FALSE),""))</f>
        <v/>
      </c>
      <c r="I26" s="28" t="n"/>
      <c r="J26" s="29">
        <f>IF(E26="","",IFERROR(IF(VLOOKUP(E26,'Vendor Master'!$B$5:$Q$54,12,FALSE)="Y",VLOOKUP(E26,'Vendor Master'!$B$5:$Q$54,14,FALSE),0),""))</f>
        <v/>
      </c>
      <c r="K26" s="30">
        <f>IF(OR(E26="",I26="",J26=""),"",I26*J26)</f>
        <v/>
      </c>
      <c r="L26" s="30">
        <f>IF(OR(E26="",I26=""),"",I26+IF(K26="",0,K26))</f>
        <v/>
      </c>
      <c r="M26" s="25">
        <f>IF(E26="","",IFERROR(IF(F26="",0.2,IF(AND(VLOOKUP(E26,'Vendor Master'!$B$5:$Q$54,7,FALSE)="Y",C26&gt;=VLOOKUP(E26,'Vendor Master'!$B$5:$Q$54,9,FALSE),C26&lt;=VLOOKUP(E26,'Vendor Master'!$B$5:$Q$54,10,FALSE)),VLOOKUP(E26,'Vendor Master'!$B$5:$Q$54,11,FALSE),VLOOKUP(E26,'Vendor Master'!$B$5:$Q$54,6,FALSE))),""))</f>
        <v/>
      </c>
      <c r="N26" s="30">
        <f>IF(OR(E26="",I26="",M26=""),"",I26*M26)</f>
        <v/>
      </c>
      <c r="O26" s="30">
        <f>IF(OR(E26="",L26=""),"",L26-IF(N26="",0,N26))</f>
        <v/>
      </c>
      <c r="P26" s="26" t="n"/>
      <c r="Q26" s="23" t="n"/>
      <c r="R26" s="28" t="n"/>
      <c r="S26" s="22">
        <f>IF(OR(R26="",O26=""),"",IF(ROUND(R26,2)=ROUND(O26,2),"OK","CHECK"))</f>
        <v/>
      </c>
      <c r="T26" s="31">
        <f>IF(OR(R26="",O26=""),"",R26-O26)</f>
        <v/>
      </c>
      <c r="U26" s="19" t="n"/>
      <c r="V26" s="23" t="n"/>
      <c r="W26" s="32">
        <f>IF(V26="","",IFERROR(VLOOKUP(V26,'Challan Master'!$B$5:$D$124,3,FALSE),""))</f>
        <v/>
      </c>
      <c r="X26" s="22">
        <f>IF(V26="","",IFERROR(VLOOKUP(V26,'Challan Master'!$B$5:$D$124,2,FALSE),""))</f>
        <v/>
      </c>
      <c r="Y26" s="23" t="n"/>
    </row>
    <row r="27">
      <c r="A27" s="22">
        <f>IF(C27="","",ROW()-4)</f>
        <v/>
      </c>
      <c r="B27" s="22">
        <f>IF(C27="","",IF(MONTH(C27)&lt;=3,"Q4",IF(MONTH(C27)&lt;=6,"Q1",IF(MONTH(C27)&lt;=9,"Q2","Q3"))))</f>
        <v/>
      </c>
      <c r="C27" s="26" t="n"/>
      <c r="D27" s="23" t="n"/>
      <c r="E27" s="19" t="n"/>
      <c r="F27" s="22">
        <f>IF(E27="","",IFERROR(VLOOKUP(E27,'Vendor Master'!$B$5:$Q$54,2,FALSE),""))</f>
        <v/>
      </c>
      <c r="G27" s="22">
        <f>IF(E27="","",IFERROR(VLOOKUP(E27,'Vendor Master'!$B$5:$Q$54,4,FALSE),""))</f>
        <v/>
      </c>
      <c r="H27" s="20">
        <f>IF(E27="","",IFERROR(VLOOKUP(G27,'Rate Master'!$B$5:$C$16,2,FALSE),""))</f>
        <v/>
      </c>
      <c r="I27" s="28" t="n"/>
      <c r="J27" s="29">
        <f>IF(E27="","",IFERROR(IF(VLOOKUP(E27,'Vendor Master'!$B$5:$Q$54,12,FALSE)="Y",VLOOKUP(E27,'Vendor Master'!$B$5:$Q$54,14,FALSE),0),""))</f>
        <v/>
      </c>
      <c r="K27" s="30">
        <f>IF(OR(E27="",I27="",J27=""),"",I27*J27)</f>
        <v/>
      </c>
      <c r="L27" s="30">
        <f>IF(OR(E27="",I27=""),"",I27+IF(K27="",0,K27))</f>
        <v/>
      </c>
      <c r="M27" s="25">
        <f>IF(E27="","",IFERROR(IF(F27="",0.2,IF(AND(VLOOKUP(E27,'Vendor Master'!$B$5:$Q$54,7,FALSE)="Y",C27&gt;=VLOOKUP(E27,'Vendor Master'!$B$5:$Q$54,9,FALSE),C27&lt;=VLOOKUP(E27,'Vendor Master'!$B$5:$Q$54,10,FALSE)),VLOOKUP(E27,'Vendor Master'!$B$5:$Q$54,11,FALSE),VLOOKUP(E27,'Vendor Master'!$B$5:$Q$54,6,FALSE))),""))</f>
        <v/>
      </c>
      <c r="N27" s="30">
        <f>IF(OR(E27="",I27="",M27=""),"",I27*M27)</f>
        <v/>
      </c>
      <c r="O27" s="30">
        <f>IF(OR(E27="",L27=""),"",L27-IF(N27="",0,N27))</f>
        <v/>
      </c>
      <c r="P27" s="26" t="n"/>
      <c r="Q27" s="23" t="n"/>
      <c r="R27" s="28" t="n"/>
      <c r="S27" s="22">
        <f>IF(OR(R27="",O27=""),"",IF(ROUND(R27,2)=ROUND(O27,2),"OK","CHECK"))</f>
        <v/>
      </c>
      <c r="T27" s="31">
        <f>IF(OR(R27="",O27=""),"",R27-O27)</f>
        <v/>
      </c>
      <c r="U27" s="19" t="n"/>
      <c r="V27" s="23" t="n"/>
      <c r="W27" s="32">
        <f>IF(V27="","",IFERROR(VLOOKUP(V27,'Challan Master'!$B$5:$D$124,3,FALSE),""))</f>
        <v/>
      </c>
      <c r="X27" s="22">
        <f>IF(V27="","",IFERROR(VLOOKUP(V27,'Challan Master'!$B$5:$D$124,2,FALSE),""))</f>
        <v/>
      </c>
      <c r="Y27" s="23" t="n"/>
    </row>
    <row r="28">
      <c r="A28" s="22">
        <f>IF(C28="","",ROW()-4)</f>
        <v/>
      </c>
      <c r="B28" s="22">
        <f>IF(C28="","",IF(MONTH(C28)&lt;=3,"Q4",IF(MONTH(C28)&lt;=6,"Q1",IF(MONTH(C28)&lt;=9,"Q2","Q3"))))</f>
        <v/>
      </c>
      <c r="C28" s="26" t="n"/>
      <c r="D28" s="23" t="n"/>
      <c r="E28" s="19" t="n"/>
      <c r="F28" s="22">
        <f>IF(E28="","",IFERROR(VLOOKUP(E28,'Vendor Master'!$B$5:$Q$54,2,FALSE),""))</f>
        <v/>
      </c>
      <c r="G28" s="22">
        <f>IF(E28="","",IFERROR(VLOOKUP(E28,'Vendor Master'!$B$5:$Q$54,4,FALSE),""))</f>
        <v/>
      </c>
      <c r="H28" s="20">
        <f>IF(E28="","",IFERROR(VLOOKUP(G28,'Rate Master'!$B$5:$C$16,2,FALSE),""))</f>
        <v/>
      </c>
      <c r="I28" s="28" t="n"/>
      <c r="J28" s="29">
        <f>IF(E28="","",IFERROR(IF(VLOOKUP(E28,'Vendor Master'!$B$5:$Q$54,12,FALSE)="Y",VLOOKUP(E28,'Vendor Master'!$B$5:$Q$54,14,FALSE),0),""))</f>
        <v/>
      </c>
      <c r="K28" s="30">
        <f>IF(OR(E28="",I28="",J28=""),"",I28*J28)</f>
        <v/>
      </c>
      <c r="L28" s="30">
        <f>IF(OR(E28="",I28=""),"",I28+IF(K28="",0,K28))</f>
        <v/>
      </c>
      <c r="M28" s="25">
        <f>IF(E28="","",IFERROR(IF(F28="",0.2,IF(AND(VLOOKUP(E28,'Vendor Master'!$B$5:$Q$54,7,FALSE)="Y",C28&gt;=VLOOKUP(E28,'Vendor Master'!$B$5:$Q$54,9,FALSE),C28&lt;=VLOOKUP(E28,'Vendor Master'!$B$5:$Q$54,10,FALSE)),VLOOKUP(E28,'Vendor Master'!$B$5:$Q$54,11,FALSE),VLOOKUP(E28,'Vendor Master'!$B$5:$Q$54,6,FALSE))),""))</f>
        <v/>
      </c>
      <c r="N28" s="30">
        <f>IF(OR(E28="",I28="",M28=""),"",I28*M28)</f>
        <v/>
      </c>
      <c r="O28" s="30">
        <f>IF(OR(E28="",L28=""),"",L28-IF(N28="",0,N28))</f>
        <v/>
      </c>
      <c r="P28" s="26" t="n"/>
      <c r="Q28" s="23" t="n"/>
      <c r="R28" s="28" t="n"/>
      <c r="S28" s="22">
        <f>IF(OR(R28="",O28=""),"",IF(ROUND(R28,2)=ROUND(O28,2),"OK","CHECK"))</f>
        <v/>
      </c>
      <c r="T28" s="31">
        <f>IF(OR(R28="",O28=""),"",R28-O28)</f>
        <v/>
      </c>
      <c r="U28" s="19" t="n"/>
      <c r="V28" s="23" t="n"/>
      <c r="W28" s="32">
        <f>IF(V28="","",IFERROR(VLOOKUP(V28,'Challan Master'!$B$5:$D$124,3,FALSE),""))</f>
        <v/>
      </c>
      <c r="X28" s="22">
        <f>IF(V28="","",IFERROR(VLOOKUP(V28,'Challan Master'!$B$5:$D$124,2,FALSE),""))</f>
        <v/>
      </c>
      <c r="Y28" s="23" t="n"/>
    </row>
    <row r="29">
      <c r="A29" s="22">
        <f>IF(C29="","",ROW()-4)</f>
        <v/>
      </c>
      <c r="B29" s="22">
        <f>IF(C29="","",IF(MONTH(C29)&lt;=3,"Q4",IF(MONTH(C29)&lt;=6,"Q1",IF(MONTH(C29)&lt;=9,"Q2","Q3"))))</f>
        <v/>
      </c>
      <c r="C29" s="26" t="n"/>
      <c r="D29" s="23" t="n"/>
      <c r="E29" s="19" t="n"/>
      <c r="F29" s="22">
        <f>IF(E29="","",IFERROR(VLOOKUP(E29,'Vendor Master'!$B$5:$Q$54,2,FALSE),""))</f>
        <v/>
      </c>
      <c r="G29" s="22">
        <f>IF(E29="","",IFERROR(VLOOKUP(E29,'Vendor Master'!$B$5:$Q$54,4,FALSE),""))</f>
        <v/>
      </c>
      <c r="H29" s="20">
        <f>IF(E29="","",IFERROR(VLOOKUP(G29,'Rate Master'!$B$5:$C$16,2,FALSE),""))</f>
        <v/>
      </c>
      <c r="I29" s="28" t="n"/>
      <c r="J29" s="29">
        <f>IF(E29="","",IFERROR(IF(VLOOKUP(E29,'Vendor Master'!$B$5:$Q$54,12,FALSE)="Y",VLOOKUP(E29,'Vendor Master'!$B$5:$Q$54,14,FALSE),0),""))</f>
        <v/>
      </c>
      <c r="K29" s="30">
        <f>IF(OR(E29="",I29="",J29=""),"",I29*J29)</f>
        <v/>
      </c>
      <c r="L29" s="30">
        <f>IF(OR(E29="",I29=""),"",I29+IF(K29="",0,K29))</f>
        <v/>
      </c>
      <c r="M29" s="25">
        <f>IF(E29="","",IFERROR(IF(F29="",0.2,IF(AND(VLOOKUP(E29,'Vendor Master'!$B$5:$Q$54,7,FALSE)="Y",C29&gt;=VLOOKUP(E29,'Vendor Master'!$B$5:$Q$54,9,FALSE),C29&lt;=VLOOKUP(E29,'Vendor Master'!$B$5:$Q$54,10,FALSE)),VLOOKUP(E29,'Vendor Master'!$B$5:$Q$54,11,FALSE),VLOOKUP(E29,'Vendor Master'!$B$5:$Q$54,6,FALSE))),""))</f>
        <v/>
      </c>
      <c r="N29" s="30">
        <f>IF(OR(E29="",I29="",M29=""),"",I29*M29)</f>
        <v/>
      </c>
      <c r="O29" s="30">
        <f>IF(OR(E29="",L29=""),"",L29-IF(N29="",0,N29))</f>
        <v/>
      </c>
      <c r="P29" s="26" t="n"/>
      <c r="Q29" s="23" t="n"/>
      <c r="R29" s="28" t="n"/>
      <c r="S29" s="22">
        <f>IF(OR(R29="",O29=""),"",IF(ROUND(R29,2)=ROUND(O29,2),"OK","CHECK"))</f>
        <v/>
      </c>
      <c r="T29" s="31">
        <f>IF(OR(R29="",O29=""),"",R29-O29)</f>
        <v/>
      </c>
      <c r="U29" s="19" t="n"/>
      <c r="V29" s="23" t="n"/>
      <c r="W29" s="32">
        <f>IF(V29="","",IFERROR(VLOOKUP(V29,'Challan Master'!$B$5:$D$124,3,FALSE),""))</f>
        <v/>
      </c>
      <c r="X29" s="22">
        <f>IF(V29="","",IFERROR(VLOOKUP(V29,'Challan Master'!$B$5:$D$124,2,FALSE),""))</f>
        <v/>
      </c>
      <c r="Y29" s="23" t="n"/>
    </row>
    <row r="30">
      <c r="A30" s="22">
        <f>IF(C30="","",ROW()-4)</f>
        <v/>
      </c>
      <c r="B30" s="22">
        <f>IF(C30="","",IF(MONTH(C30)&lt;=3,"Q4",IF(MONTH(C30)&lt;=6,"Q1",IF(MONTH(C30)&lt;=9,"Q2","Q3"))))</f>
        <v/>
      </c>
      <c r="C30" s="26" t="n"/>
      <c r="D30" s="23" t="n"/>
      <c r="E30" s="19" t="n"/>
      <c r="F30" s="22">
        <f>IF(E30="","",IFERROR(VLOOKUP(E30,'Vendor Master'!$B$5:$Q$54,2,FALSE),""))</f>
        <v/>
      </c>
      <c r="G30" s="22">
        <f>IF(E30="","",IFERROR(VLOOKUP(E30,'Vendor Master'!$B$5:$Q$54,4,FALSE),""))</f>
        <v/>
      </c>
      <c r="H30" s="20">
        <f>IF(E30="","",IFERROR(VLOOKUP(G30,'Rate Master'!$B$5:$C$16,2,FALSE),""))</f>
        <v/>
      </c>
      <c r="I30" s="28" t="n"/>
      <c r="J30" s="29">
        <f>IF(E30="","",IFERROR(IF(VLOOKUP(E30,'Vendor Master'!$B$5:$Q$54,12,FALSE)="Y",VLOOKUP(E30,'Vendor Master'!$B$5:$Q$54,14,FALSE),0),""))</f>
        <v/>
      </c>
      <c r="K30" s="30">
        <f>IF(OR(E30="",I30="",J30=""),"",I30*J30)</f>
        <v/>
      </c>
      <c r="L30" s="30">
        <f>IF(OR(E30="",I30=""),"",I30+IF(K30="",0,K30))</f>
        <v/>
      </c>
      <c r="M30" s="25">
        <f>IF(E30="","",IFERROR(IF(F30="",0.2,IF(AND(VLOOKUP(E30,'Vendor Master'!$B$5:$Q$54,7,FALSE)="Y",C30&gt;=VLOOKUP(E30,'Vendor Master'!$B$5:$Q$54,9,FALSE),C30&lt;=VLOOKUP(E30,'Vendor Master'!$B$5:$Q$54,10,FALSE)),VLOOKUP(E30,'Vendor Master'!$B$5:$Q$54,11,FALSE),VLOOKUP(E30,'Vendor Master'!$B$5:$Q$54,6,FALSE))),""))</f>
        <v/>
      </c>
      <c r="N30" s="30">
        <f>IF(OR(E30="",I30="",M30=""),"",I30*M30)</f>
        <v/>
      </c>
      <c r="O30" s="30">
        <f>IF(OR(E30="",L30=""),"",L30-IF(N30="",0,N30))</f>
        <v/>
      </c>
      <c r="P30" s="26" t="n"/>
      <c r="Q30" s="23" t="n"/>
      <c r="R30" s="28" t="n"/>
      <c r="S30" s="22">
        <f>IF(OR(R30="",O30=""),"",IF(ROUND(R30,2)=ROUND(O30,2),"OK","CHECK"))</f>
        <v/>
      </c>
      <c r="T30" s="31">
        <f>IF(OR(R30="",O30=""),"",R30-O30)</f>
        <v/>
      </c>
      <c r="U30" s="19" t="n"/>
      <c r="V30" s="23" t="n"/>
      <c r="W30" s="32">
        <f>IF(V30="","",IFERROR(VLOOKUP(V30,'Challan Master'!$B$5:$D$124,3,FALSE),""))</f>
        <v/>
      </c>
      <c r="X30" s="22">
        <f>IF(V30="","",IFERROR(VLOOKUP(V30,'Challan Master'!$B$5:$D$124,2,FALSE),""))</f>
        <v/>
      </c>
      <c r="Y30" s="23" t="n"/>
    </row>
    <row r="31">
      <c r="A31" s="22">
        <f>IF(C31="","",ROW()-4)</f>
        <v/>
      </c>
      <c r="B31" s="22">
        <f>IF(C31="","",IF(MONTH(C31)&lt;=3,"Q4",IF(MONTH(C31)&lt;=6,"Q1",IF(MONTH(C31)&lt;=9,"Q2","Q3"))))</f>
        <v/>
      </c>
      <c r="C31" s="26" t="n"/>
      <c r="D31" s="23" t="n"/>
      <c r="E31" s="19" t="n"/>
      <c r="F31" s="22">
        <f>IF(E31="","",IFERROR(VLOOKUP(E31,'Vendor Master'!$B$5:$Q$54,2,FALSE),""))</f>
        <v/>
      </c>
      <c r="G31" s="22">
        <f>IF(E31="","",IFERROR(VLOOKUP(E31,'Vendor Master'!$B$5:$Q$54,4,FALSE),""))</f>
        <v/>
      </c>
      <c r="H31" s="20">
        <f>IF(E31="","",IFERROR(VLOOKUP(G31,'Rate Master'!$B$5:$C$16,2,FALSE),""))</f>
        <v/>
      </c>
      <c r="I31" s="28" t="n"/>
      <c r="J31" s="29">
        <f>IF(E31="","",IFERROR(IF(VLOOKUP(E31,'Vendor Master'!$B$5:$Q$54,12,FALSE)="Y",VLOOKUP(E31,'Vendor Master'!$B$5:$Q$54,14,FALSE),0),""))</f>
        <v/>
      </c>
      <c r="K31" s="30">
        <f>IF(OR(E31="",I31="",J31=""),"",I31*J31)</f>
        <v/>
      </c>
      <c r="L31" s="30">
        <f>IF(OR(E31="",I31=""),"",I31+IF(K31="",0,K31))</f>
        <v/>
      </c>
      <c r="M31" s="25">
        <f>IF(E31="","",IFERROR(IF(F31="",0.2,IF(AND(VLOOKUP(E31,'Vendor Master'!$B$5:$Q$54,7,FALSE)="Y",C31&gt;=VLOOKUP(E31,'Vendor Master'!$B$5:$Q$54,9,FALSE),C31&lt;=VLOOKUP(E31,'Vendor Master'!$B$5:$Q$54,10,FALSE)),VLOOKUP(E31,'Vendor Master'!$B$5:$Q$54,11,FALSE),VLOOKUP(E31,'Vendor Master'!$B$5:$Q$54,6,FALSE))),""))</f>
        <v/>
      </c>
      <c r="N31" s="30">
        <f>IF(OR(E31="",I31="",M31=""),"",I31*M31)</f>
        <v/>
      </c>
      <c r="O31" s="30">
        <f>IF(OR(E31="",L31=""),"",L31-IF(N31="",0,N31))</f>
        <v/>
      </c>
      <c r="P31" s="26" t="n"/>
      <c r="Q31" s="23" t="n"/>
      <c r="R31" s="28" t="n"/>
      <c r="S31" s="22">
        <f>IF(OR(R31="",O31=""),"",IF(ROUND(R31,2)=ROUND(O31,2),"OK","CHECK"))</f>
        <v/>
      </c>
      <c r="T31" s="31">
        <f>IF(OR(R31="",O31=""),"",R31-O31)</f>
        <v/>
      </c>
      <c r="U31" s="19" t="n"/>
      <c r="V31" s="23" t="n"/>
      <c r="W31" s="32">
        <f>IF(V31="","",IFERROR(VLOOKUP(V31,'Challan Master'!$B$5:$D$124,3,FALSE),""))</f>
        <v/>
      </c>
      <c r="X31" s="22">
        <f>IF(V31="","",IFERROR(VLOOKUP(V31,'Challan Master'!$B$5:$D$124,2,FALSE),""))</f>
        <v/>
      </c>
      <c r="Y31" s="23" t="n"/>
    </row>
    <row r="32">
      <c r="A32" s="22">
        <f>IF(C32="","",ROW()-4)</f>
        <v/>
      </c>
      <c r="B32" s="22">
        <f>IF(C32="","",IF(MONTH(C32)&lt;=3,"Q4",IF(MONTH(C32)&lt;=6,"Q1",IF(MONTH(C32)&lt;=9,"Q2","Q3"))))</f>
        <v/>
      </c>
      <c r="C32" s="26" t="n"/>
      <c r="D32" s="23" t="n"/>
      <c r="E32" s="19" t="n"/>
      <c r="F32" s="22">
        <f>IF(E32="","",IFERROR(VLOOKUP(E32,'Vendor Master'!$B$5:$Q$54,2,FALSE),""))</f>
        <v/>
      </c>
      <c r="G32" s="22">
        <f>IF(E32="","",IFERROR(VLOOKUP(E32,'Vendor Master'!$B$5:$Q$54,4,FALSE),""))</f>
        <v/>
      </c>
      <c r="H32" s="20">
        <f>IF(E32="","",IFERROR(VLOOKUP(G32,'Rate Master'!$B$5:$C$16,2,FALSE),""))</f>
        <v/>
      </c>
      <c r="I32" s="28" t="n"/>
      <c r="J32" s="29">
        <f>IF(E32="","",IFERROR(IF(VLOOKUP(E32,'Vendor Master'!$B$5:$Q$54,12,FALSE)="Y",VLOOKUP(E32,'Vendor Master'!$B$5:$Q$54,14,FALSE),0),""))</f>
        <v/>
      </c>
      <c r="K32" s="30">
        <f>IF(OR(E32="",I32="",J32=""),"",I32*J32)</f>
        <v/>
      </c>
      <c r="L32" s="30">
        <f>IF(OR(E32="",I32=""),"",I32+IF(K32="",0,K32))</f>
        <v/>
      </c>
      <c r="M32" s="25">
        <f>IF(E32="","",IFERROR(IF(F32="",0.2,IF(AND(VLOOKUP(E32,'Vendor Master'!$B$5:$Q$54,7,FALSE)="Y",C32&gt;=VLOOKUP(E32,'Vendor Master'!$B$5:$Q$54,9,FALSE),C32&lt;=VLOOKUP(E32,'Vendor Master'!$B$5:$Q$54,10,FALSE)),VLOOKUP(E32,'Vendor Master'!$B$5:$Q$54,11,FALSE),VLOOKUP(E32,'Vendor Master'!$B$5:$Q$54,6,FALSE))),""))</f>
        <v/>
      </c>
      <c r="N32" s="30">
        <f>IF(OR(E32="",I32="",M32=""),"",I32*M32)</f>
        <v/>
      </c>
      <c r="O32" s="30">
        <f>IF(OR(E32="",L32=""),"",L32-IF(N32="",0,N32))</f>
        <v/>
      </c>
      <c r="P32" s="26" t="n"/>
      <c r="Q32" s="23" t="n"/>
      <c r="R32" s="28" t="n"/>
      <c r="S32" s="22">
        <f>IF(OR(R32="",O32=""),"",IF(ROUND(R32,2)=ROUND(O32,2),"OK","CHECK"))</f>
        <v/>
      </c>
      <c r="T32" s="31">
        <f>IF(OR(R32="",O32=""),"",R32-O32)</f>
        <v/>
      </c>
      <c r="U32" s="19" t="n"/>
      <c r="V32" s="23" t="n"/>
      <c r="W32" s="32">
        <f>IF(V32="","",IFERROR(VLOOKUP(V32,'Challan Master'!$B$5:$D$124,3,FALSE),""))</f>
        <v/>
      </c>
      <c r="X32" s="22">
        <f>IF(V32="","",IFERROR(VLOOKUP(V32,'Challan Master'!$B$5:$D$124,2,FALSE),""))</f>
        <v/>
      </c>
      <c r="Y32" s="23" t="n"/>
    </row>
    <row r="33">
      <c r="A33" s="22">
        <f>IF(C33="","",ROW()-4)</f>
        <v/>
      </c>
      <c r="B33" s="22">
        <f>IF(C33="","",IF(MONTH(C33)&lt;=3,"Q4",IF(MONTH(C33)&lt;=6,"Q1",IF(MONTH(C33)&lt;=9,"Q2","Q3"))))</f>
        <v/>
      </c>
      <c r="C33" s="26" t="n"/>
      <c r="D33" s="23" t="n"/>
      <c r="E33" s="19" t="n"/>
      <c r="F33" s="22">
        <f>IF(E33="","",IFERROR(VLOOKUP(E33,'Vendor Master'!$B$5:$Q$54,2,FALSE),""))</f>
        <v/>
      </c>
      <c r="G33" s="22">
        <f>IF(E33="","",IFERROR(VLOOKUP(E33,'Vendor Master'!$B$5:$Q$54,4,FALSE),""))</f>
        <v/>
      </c>
      <c r="H33" s="20">
        <f>IF(E33="","",IFERROR(VLOOKUP(G33,'Rate Master'!$B$5:$C$16,2,FALSE),""))</f>
        <v/>
      </c>
      <c r="I33" s="28" t="n"/>
      <c r="J33" s="29">
        <f>IF(E33="","",IFERROR(IF(VLOOKUP(E33,'Vendor Master'!$B$5:$Q$54,12,FALSE)="Y",VLOOKUP(E33,'Vendor Master'!$B$5:$Q$54,14,FALSE),0),""))</f>
        <v/>
      </c>
      <c r="K33" s="30">
        <f>IF(OR(E33="",I33="",J33=""),"",I33*J33)</f>
        <v/>
      </c>
      <c r="L33" s="30">
        <f>IF(OR(E33="",I33=""),"",I33+IF(K33="",0,K33))</f>
        <v/>
      </c>
      <c r="M33" s="25">
        <f>IF(E33="","",IFERROR(IF(F33="",0.2,IF(AND(VLOOKUP(E33,'Vendor Master'!$B$5:$Q$54,7,FALSE)="Y",C33&gt;=VLOOKUP(E33,'Vendor Master'!$B$5:$Q$54,9,FALSE),C33&lt;=VLOOKUP(E33,'Vendor Master'!$B$5:$Q$54,10,FALSE)),VLOOKUP(E33,'Vendor Master'!$B$5:$Q$54,11,FALSE),VLOOKUP(E33,'Vendor Master'!$B$5:$Q$54,6,FALSE))),""))</f>
        <v/>
      </c>
      <c r="N33" s="30">
        <f>IF(OR(E33="",I33="",M33=""),"",I33*M33)</f>
        <v/>
      </c>
      <c r="O33" s="30">
        <f>IF(OR(E33="",L33=""),"",L33-IF(N33="",0,N33))</f>
        <v/>
      </c>
      <c r="P33" s="26" t="n"/>
      <c r="Q33" s="23" t="n"/>
      <c r="R33" s="28" t="n"/>
      <c r="S33" s="22">
        <f>IF(OR(R33="",O33=""),"",IF(ROUND(R33,2)=ROUND(O33,2),"OK","CHECK"))</f>
        <v/>
      </c>
      <c r="T33" s="31">
        <f>IF(OR(R33="",O33=""),"",R33-O33)</f>
        <v/>
      </c>
      <c r="U33" s="19" t="n"/>
      <c r="V33" s="23" t="n"/>
      <c r="W33" s="32">
        <f>IF(V33="","",IFERROR(VLOOKUP(V33,'Challan Master'!$B$5:$D$124,3,FALSE),""))</f>
        <v/>
      </c>
      <c r="X33" s="22">
        <f>IF(V33="","",IFERROR(VLOOKUP(V33,'Challan Master'!$B$5:$D$124,2,FALSE),""))</f>
        <v/>
      </c>
      <c r="Y33" s="23" t="n"/>
    </row>
    <row r="34">
      <c r="A34" s="22">
        <f>IF(C34="","",ROW()-4)</f>
        <v/>
      </c>
      <c r="B34" s="22">
        <f>IF(C34="","",IF(MONTH(C34)&lt;=3,"Q4",IF(MONTH(C34)&lt;=6,"Q1",IF(MONTH(C34)&lt;=9,"Q2","Q3"))))</f>
        <v/>
      </c>
      <c r="C34" s="26" t="n"/>
      <c r="D34" s="23" t="n"/>
      <c r="E34" s="19" t="n"/>
      <c r="F34" s="22">
        <f>IF(E34="","",IFERROR(VLOOKUP(E34,'Vendor Master'!$B$5:$Q$54,2,FALSE),""))</f>
        <v/>
      </c>
      <c r="G34" s="22">
        <f>IF(E34="","",IFERROR(VLOOKUP(E34,'Vendor Master'!$B$5:$Q$54,4,FALSE),""))</f>
        <v/>
      </c>
      <c r="H34" s="20">
        <f>IF(E34="","",IFERROR(VLOOKUP(G34,'Rate Master'!$B$5:$C$16,2,FALSE),""))</f>
        <v/>
      </c>
      <c r="I34" s="28" t="n"/>
      <c r="J34" s="29">
        <f>IF(E34="","",IFERROR(IF(VLOOKUP(E34,'Vendor Master'!$B$5:$Q$54,12,FALSE)="Y",VLOOKUP(E34,'Vendor Master'!$B$5:$Q$54,14,FALSE),0),""))</f>
        <v/>
      </c>
      <c r="K34" s="30">
        <f>IF(OR(E34="",I34="",J34=""),"",I34*J34)</f>
        <v/>
      </c>
      <c r="L34" s="30">
        <f>IF(OR(E34="",I34=""),"",I34+IF(K34="",0,K34))</f>
        <v/>
      </c>
      <c r="M34" s="25">
        <f>IF(E34="","",IFERROR(IF(F34="",0.2,IF(AND(VLOOKUP(E34,'Vendor Master'!$B$5:$Q$54,7,FALSE)="Y",C34&gt;=VLOOKUP(E34,'Vendor Master'!$B$5:$Q$54,9,FALSE),C34&lt;=VLOOKUP(E34,'Vendor Master'!$B$5:$Q$54,10,FALSE)),VLOOKUP(E34,'Vendor Master'!$B$5:$Q$54,11,FALSE),VLOOKUP(E34,'Vendor Master'!$B$5:$Q$54,6,FALSE))),""))</f>
        <v/>
      </c>
      <c r="N34" s="30">
        <f>IF(OR(E34="",I34="",M34=""),"",I34*M34)</f>
        <v/>
      </c>
      <c r="O34" s="30">
        <f>IF(OR(E34="",L34=""),"",L34-IF(N34="",0,N34))</f>
        <v/>
      </c>
      <c r="P34" s="26" t="n"/>
      <c r="Q34" s="23" t="n"/>
      <c r="R34" s="28" t="n"/>
      <c r="S34" s="22">
        <f>IF(OR(R34="",O34=""),"",IF(ROUND(R34,2)=ROUND(O34,2),"OK","CHECK"))</f>
        <v/>
      </c>
      <c r="T34" s="31">
        <f>IF(OR(R34="",O34=""),"",R34-O34)</f>
        <v/>
      </c>
      <c r="U34" s="19" t="n"/>
      <c r="V34" s="23" t="n"/>
      <c r="W34" s="32">
        <f>IF(V34="","",IFERROR(VLOOKUP(V34,'Challan Master'!$B$5:$D$124,3,FALSE),""))</f>
        <v/>
      </c>
      <c r="X34" s="22">
        <f>IF(V34="","",IFERROR(VLOOKUP(V34,'Challan Master'!$B$5:$D$124,2,FALSE),""))</f>
        <v/>
      </c>
      <c r="Y34" s="23" t="n"/>
    </row>
    <row r="35">
      <c r="A35" s="22">
        <f>IF(C35="","",ROW()-4)</f>
        <v/>
      </c>
      <c r="B35" s="22">
        <f>IF(C35="","",IF(MONTH(C35)&lt;=3,"Q4",IF(MONTH(C35)&lt;=6,"Q1",IF(MONTH(C35)&lt;=9,"Q2","Q3"))))</f>
        <v/>
      </c>
      <c r="C35" s="26" t="n"/>
      <c r="D35" s="23" t="n"/>
      <c r="E35" s="19" t="n"/>
      <c r="F35" s="22">
        <f>IF(E35="","",IFERROR(VLOOKUP(E35,'Vendor Master'!$B$5:$Q$54,2,FALSE),""))</f>
        <v/>
      </c>
      <c r="G35" s="22">
        <f>IF(E35="","",IFERROR(VLOOKUP(E35,'Vendor Master'!$B$5:$Q$54,4,FALSE),""))</f>
        <v/>
      </c>
      <c r="H35" s="20">
        <f>IF(E35="","",IFERROR(VLOOKUP(G35,'Rate Master'!$B$5:$C$16,2,FALSE),""))</f>
        <v/>
      </c>
      <c r="I35" s="28" t="n"/>
      <c r="J35" s="29">
        <f>IF(E35="","",IFERROR(IF(VLOOKUP(E35,'Vendor Master'!$B$5:$Q$54,12,FALSE)="Y",VLOOKUP(E35,'Vendor Master'!$B$5:$Q$54,14,FALSE),0),""))</f>
        <v/>
      </c>
      <c r="K35" s="30">
        <f>IF(OR(E35="",I35="",J35=""),"",I35*J35)</f>
        <v/>
      </c>
      <c r="L35" s="30">
        <f>IF(OR(E35="",I35=""),"",I35+IF(K35="",0,K35))</f>
        <v/>
      </c>
      <c r="M35" s="25">
        <f>IF(E35="","",IFERROR(IF(F35="",0.2,IF(AND(VLOOKUP(E35,'Vendor Master'!$B$5:$Q$54,7,FALSE)="Y",C35&gt;=VLOOKUP(E35,'Vendor Master'!$B$5:$Q$54,9,FALSE),C35&lt;=VLOOKUP(E35,'Vendor Master'!$B$5:$Q$54,10,FALSE)),VLOOKUP(E35,'Vendor Master'!$B$5:$Q$54,11,FALSE),VLOOKUP(E35,'Vendor Master'!$B$5:$Q$54,6,FALSE))),""))</f>
        <v/>
      </c>
      <c r="N35" s="30">
        <f>IF(OR(E35="",I35="",M35=""),"",I35*M35)</f>
        <v/>
      </c>
      <c r="O35" s="30">
        <f>IF(OR(E35="",L35=""),"",L35-IF(N35="",0,N35))</f>
        <v/>
      </c>
      <c r="P35" s="26" t="n"/>
      <c r="Q35" s="23" t="n"/>
      <c r="R35" s="28" t="n"/>
      <c r="S35" s="22">
        <f>IF(OR(R35="",O35=""),"",IF(ROUND(R35,2)=ROUND(O35,2),"OK","CHECK"))</f>
        <v/>
      </c>
      <c r="T35" s="31">
        <f>IF(OR(R35="",O35=""),"",R35-O35)</f>
        <v/>
      </c>
      <c r="U35" s="19" t="n"/>
      <c r="V35" s="23" t="n"/>
      <c r="W35" s="32">
        <f>IF(V35="","",IFERROR(VLOOKUP(V35,'Challan Master'!$B$5:$D$124,3,FALSE),""))</f>
        <v/>
      </c>
      <c r="X35" s="22">
        <f>IF(V35="","",IFERROR(VLOOKUP(V35,'Challan Master'!$B$5:$D$124,2,FALSE),""))</f>
        <v/>
      </c>
      <c r="Y35" s="23" t="n"/>
    </row>
    <row r="36">
      <c r="A36" s="22">
        <f>IF(C36="","",ROW()-4)</f>
        <v/>
      </c>
      <c r="B36" s="22">
        <f>IF(C36="","",IF(MONTH(C36)&lt;=3,"Q4",IF(MONTH(C36)&lt;=6,"Q1",IF(MONTH(C36)&lt;=9,"Q2","Q3"))))</f>
        <v/>
      </c>
      <c r="C36" s="26" t="n"/>
      <c r="D36" s="23" t="n"/>
      <c r="E36" s="19" t="n"/>
      <c r="F36" s="22">
        <f>IF(E36="","",IFERROR(VLOOKUP(E36,'Vendor Master'!$B$5:$Q$54,2,FALSE),""))</f>
        <v/>
      </c>
      <c r="G36" s="22">
        <f>IF(E36="","",IFERROR(VLOOKUP(E36,'Vendor Master'!$B$5:$Q$54,4,FALSE),""))</f>
        <v/>
      </c>
      <c r="H36" s="20">
        <f>IF(E36="","",IFERROR(VLOOKUP(G36,'Rate Master'!$B$5:$C$16,2,FALSE),""))</f>
        <v/>
      </c>
      <c r="I36" s="28" t="n"/>
      <c r="J36" s="29">
        <f>IF(E36="","",IFERROR(IF(VLOOKUP(E36,'Vendor Master'!$B$5:$Q$54,12,FALSE)="Y",VLOOKUP(E36,'Vendor Master'!$B$5:$Q$54,14,FALSE),0),""))</f>
        <v/>
      </c>
      <c r="K36" s="30">
        <f>IF(OR(E36="",I36="",J36=""),"",I36*J36)</f>
        <v/>
      </c>
      <c r="L36" s="30">
        <f>IF(OR(E36="",I36=""),"",I36+IF(K36="",0,K36))</f>
        <v/>
      </c>
      <c r="M36" s="25">
        <f>IF(E36="","",IFERROR(IF(F36="",0.2,IF(AND(VLOOKUP(E36,'Vendor Master'!$B$5:$Q$54,7,FALSE)="Y",C36&gt;=VLOOKUP(E36,'Vendor Master'!$B$5:$Q$54,9,FALSE),C36&lt;=VLOOKUP(E36,'Vendor Master'!$B$5:$Q$54,10,FALSE)),VLOOKUP(E36,'Vendor Master'!$B$5:$Q$54,11,FALSE),VLOOKUP(E36,'Vendor Master'!$B$5:$Q$54,6,FALSE))),""))</f>
        <v/>
      </c>
      <c r="N36" s="30">
        <f>IF(OR(E36="",I36="",M36=""),"",I36*M36)</f>
        <v/>
      </c>
      <c r="O36" s="30">
        <f>IF(OR(E36="",L36=""),"",L36-IF(N36="",0,N36))</f>
        <v/>
      </c>
      <c r="P36" s="26" t="n"/>
      <c r="Q36" s="23" t="n"/>
      <c r="R36" s="28" t="n"/>
      <c r="S36" s="22">
        <f>IF(OR(R36="",O36=""),"",IF(ROUND(R36,2)=ROUND(O36,2),"OK","CHECK"))</f>
        <v/>
      </c>
      <c r="T36" s="31">
        <f>IF(OR(R36="",O36=""),"",R36-O36)</f>
        <v/>
      </c>
      <c r="U36" s="19" t="n"/>
      <c r="V36" s="23" t="n"/>
      <c r="W36" s="32">
        <f>IF(V36="","",IFERROR(VLOOKUP(V36,'Challan Master'!$B$5:$D$124,3,FALSE),""))</f>
        <v/>
      </c>
      <c r="X36" s="22">
        <f>IF(V36="","",IFERROR(VLOOKUP(V36,'Challan Master'!$B$5:$D$124,2,FALSE),""))</f>
        <v/>
      </c>
      <c r="Y36" s="23" t="n"/>
    </row>
    <row r="37">
      <c r="A37" s="22">
        <f>IF(C37="","",ROW()-4)</f>
        <v/>
      </c>
      <c r="B37" s="22">
        <f>IF(C37="","",IF(MONTH(C37)&lt;=3,"Q4",IF(MONTH(C37)&lt;=6,"Q1",IF(MONTH(C37)&lt;=9,"Q2","Q3"))))</f>
        <v/>
      </c>
      <c r="C37" s="26" t="n"/>
      <c r="D37" s="23" t="n"/>
      <c r="E37" s="19" t="n"/>
      <c r="F37" s="22">
        <f>IF(E37="","",IFERROR(VLOOKUP(E37,'Vendor Master'!$B$5:$Q$54,2,FALSE),""))</f>
        <v/>
      </c>
      <c r="G37" s="22">
        <f>IF(E37="","",IFERROR(VLOOKUP(E37,'Vendor Master'!$B$5:$Q$54,4,FALSE),""))</f>
        <v/>
      </c>
      <c r="H37" s="20">
        <f>IF(E37="","",IFERROR(VLOOKUP(G37,'Rate Master'!$B$5:$C$16,2,FALSE),""))</f>
        <v/>
      </c>
      <c r="I37" s="28" t="n"/>
      <c r="J37" s="29">
        <f>IF(E37="","",IFERROR(IF(VLOOKUP(E37,'Vendor Master'!$B$5:$Q$54,12,FALSE)="Y",VLOOKUP(E37,'Vendor Master'!$B$5:$Q$54,14,FALSE),0),""))</f>
        <v/>
      </c>
      <c r="K37" s="30">
        <f>IF(OR(E37="",I37="",J37=""),"",I37*J37)</f>
        <v/>
      </c>
      <c r="L37" s="30">
        <f>IF(OR(E37="",I37=""),"",I37+IF(K37="",0,K37))</f>
        <v/>
      </c>
      <c r="M37" s="25">
        <f>IF(E37="","",IFERROR(IF(F37="",0.2,IF(AND(VLOOKUP(E37,'Vendor Master'!$B$5:$Q$54,7,FALSE)="Y",C37&gt;=VLOOKUP(E37,'Vendor Master'!$B$5:$Q$54,9,FALSE),C37&lt;=VLOOKUP(E37,'Vendor Master'!$B$5:$Q$54,10,FALSE)),VLOOKUP(E37,'Vendor Master'!$B$5:$Q$54,11,FALSE),VLOOKUP(E37,'Vendor Master'!$B$5:$Q$54,6,FALSE))),""))</f>
        <v/>
      </c>
      <c r="N37" s="30">
        <f>IF(OR(E37="",I37="",M37=""),"",I37*M37)</f>
        <v/>
      </c>
      <c r="O37" s="30">
        <f>IF(OR(E37="",L37=""),"",L37-IF(N37="",0,N37))</f>
        <v/>
      </c>
      <c r="P37" s="26" t="n"/>
      <c r="Q37" s="23" t="n"/>
      <c r="R37" s="28" t="n"/>
      <c r="S37" s="22">
        <f>IF(OR(R37="",O37=""),"",IF(ROUND(R37,2)=ROUND(O37,2),"OK","CHECK"))</f>
        <v/>
      </c>
      <c r="T37" s="31">
        <f>IF(OR(R37="",O37=""),"",R37-O37)</f>
        <v/>
      </c>
      <c r="U37" s="19" t="n"/>
      <c r="V37" s="23" t="n"/>
      <c r="W37" s="32">
        <f>IF(V37="","",IFERROR(VLOOKUP(V37,'Challan Master'!$B$5:$D$124,3,FALSE),""))</f>
        <v/>
      </c>
      <c r="X37" s="22">
        <f>IF(V37="","",IFERROR(VLOOKUP(V37,'Challan Master'!$B$5:$D$124,2,FALSE),""))</f>
        <v/>
      </c>
      <c r="Y37" s="23" t="n"/>
    </row>
    <row r="38">
      <c r="A38" s="22">
        <f>IF(C38="","",ROW()-4)</f>
        <v/>
      </c>
      <c r="B38" s="22">
        <f>IF(C38="","",IF(MONTH(C38)&lt;=3,"Q4",IF(MONTH(C38)&lt;=6,"Q1",IF(MONTH(C38)&lt;=9,"Q2","Q3"))))</f>
        <v/>
      </c>
      <c r="C38" s="26" t="n"/>
      <c r="D38" s="23" t="n"/>
      <c r="E38" s="19" t="n"/>
      <c r="F38" s="22">
        <f>IF(E38="","",IFERROR(VLOOKUP(E38,'Vendor Master'!$B$5:$Q$54,2,FALSE),""))</f>
        <v/>
      </c>
      <c r="G38" s="22">
        <f>IF(E38="","",IFERROR(VLOOKUP(E38,'Vendor Master'!$B$5:$Q$54,4,FALSE),""))</f>
        <v/>
      </c>
      <c r="H38" s="20">
        <f>IF(E38="","",IFERROR(VLOOKUP(G38,'Rate Master'!$B$5:$C$16,2,FALSE),""))</f>
        <v/>
      </c>
      <c r="I38" s="28" t="n"/>
      <c r="J38" s="29">
        <f>IF(E38="","",IFERROR(IF(VLOOKUP(E38,'Vendor Master'!$B$5:$Q$54,12,FALSE)="Y",VLOOKUP(E38,'Vendor Master'!$B$5:$Q$54,14,FALSE),0),""))</f>
        <v/>
      </c>
      <c r="K38" s="30">
        <f>IF(OR(E38="",I38="",J38=""),"",I38*J38)</f>
        <v/>
      </c>
      <c r="L38" s="30">
        <f>IF(OR(E38="",I38=""),"",I38+IF(K38="",0,K38))</f>
        <v/>
      </c>
      <c r="M38" s="25">
        <f>IF(E38="","",IFERROR(IF(F38="",0.2,IF(AND(VLOOKUP(E38,'Vendor Master'!$B$5:$Q$54,7,FALSE)="Y",C38&gt;=VLOOKUP(E38,'Vendor Master'!$B$5:$Q$54,9,FALSE),C38&lt;=VLOOKUP(E38,'Vendor Master'!$B$5:$Q$54,10,FALSE)),VLOOKUP(E38,'Vendor Master'!$B$5:$Q$54,11,FALSE),VLOOKUP(E38,'Vendor Master'!$B$5:$Q$54,6,FALSE))),""))</f>
        <v/>
      </c>
      <c r="N38" s="30">
        <f>IF(OR(E38="",I38="",M38=""),"",I38*M38)</f>
        <v/>
      </c>
      <c r="O38" s="30">
        <f>IF(OR(E38="",L38=""),"",L38-IF(N38="",0,N38))</f>
        <v/>
      </c>
      <c r="P38" s="26" t="n"/>
      <c r="Q38" s="23" t="n"/>
      <c r="R38" s="28" t="n"/>
      <c r="S38" s="22">
        <f>IF(OR(R38="",O38=""),"",IF(ROUND(R38,2)=ROUND(O38,2),"OK","CHECK"))</f>
        <v/>
      </c>
      <c r="T38" s="31">
        <f>IF(OR(R38="",O38=""),"",R38-O38)</f>
        <v/>
      </c>
      <c r="U38" s="19" t="n"/>
      <c r="V38" s="23" t="n"/>
      <c r="W38" s="32">
        <f>IF(V38="","",IFERROR(VLOOKUP(V38,'Challan Master'!$B$5:$D$124,3,FALSE),""))</f>
        <v/>
      </c>
      <c r="X38" s="22">
        <f>IF(V38="","",IFERROR(VLOOKUP(V38,'Challan Master'!$B$5:$D$124,2,FALSE),""))</f>
        <v/>
      </c>
      <c r="Y38" s="23" t="n"/>
    </row>
    <row r="39">
      <c r="A39" s="22">
        <f>IF(C39="","",ROW()-4)</f>
        <v/>
      </c>
      <c r="B39" s="22">
        <f>IF(C39="","",IF(MONTH(C39)&lt;=3,"Q4",IF(MONTH(C39)&lt;=6,"Q1",IF(MONTH(C39)&lt;=9,"Q2","Q3"))))</f>
        <v/>
      </c>
      <c r="C39" s="26" t="n"/>
      <c r="D39" s="23" t="n"/>
      <c r="E39" s="19" t="n"/>
      <c r="F39" s="22">
        <f>IF(E39="","",IFERROR(VLOOKUP(E39,'Vendor Master'!$B$5:$Q$54,2,FALSE),""))</f>
        <v/>
      </c>
      <c r="G39" s="22">
        <f>IF(E39="","",IFERROR(VLOOKUP(E39,'Vendor Master'!$B$5:$Q$54,4,FALSE),""))</f>
        <v/>
      </c>
      <c r="H39" s="20">
        <f>IF(E39="","",IFERROR(VLOOKUP(G39,'Rate Master'!$B$5:$C$16,2,FALSE),""))</f>
        <v/>
      </c>
      <c r="I39" s="28" t="n"/>
      <c r="J39" s="29">
        <f>IF(E39="","",IFERROR(IF(VLOOKUP(E39,'Vendor Master'!$B$5:$Q$54,12,FALSE)="Y",VLOOKUP(E39,'Vendor Master'!$B$5:$Q$54,14,FALSE),0),""))</f>
        <v/>
      </c>
      <c r="K39" s="30">
        <f>IF(OR(E39="",I39="",J39=""),"",I39*J39)</f>
        <v/>
      </c>
      <c r="L39" s="30">
        <f>IF(OR(E39="",I39=""),"",I39+IF(K39="",0,K39))</f>
        <v/>
      </c>
      <c r="M39" s="25">
        <f>IF(E39="","",IFERROR(IF(F39="",0.2,IF(AND(VLOOKUP(E39,'Vendor Master'!$B$5:$Q$54,7,FALSE)="Y",C39&gt;=VLOOKUP(E39,'Vendor Master'!$B$5:$Q$54,9,FALSE),C39&lt;=VLOOKUP(E39,'Vendor Master'!$B$5:$Q$54,10,FALSE)),VLOOKUP(E39,'Vendor Master'!$B$5:$Q$54,11,FALSE),VLOOKUP(E39,'Vendor Master'!$B$5:$Q$54,6,FALSE))),""))</f>
        <v/>
      </c>
      <c r="N39" s="30">
        <f>IF(OR(E39="",I39="",M39=""),"",I39*M39)</f>
        <v/>
      </c>
      <c r="O39" s="30">
        <f>IF(OR(E39="",L39=""),"",L39-IF(N39="",0,N39))</f>
        <v/>
      </c>
      <c r="P39" s="26" t="n"/>
      <c r="Q39" s="23" t="n"/>
      <c r="R39" s="28" t="n"/>
      <c r="S39" s="22">
        <f>IF(OR(R39="",O39=""),"",IF(ROUND(R39,2)=ROUND(O39,2),"OK","CHECK"))</f>
        <v/>
      </c>
      <c r="T39" s="31">
        <f>IF(OR(R39="",O39=""),"",R39-O39)</f>
        <v/>
      </c>
      <c r="U39" s="19" t="n"/>
      <c r="V39" s="23" t="n"/>
      <c r="W39" s="32">
        <f>IF(V39="","",IFERROR(VLOOKUP(V39,'Challan Master'!$B$5:$D$124,3,FALSE),""))</f>
        <v/>
      </c>
      <c r="X39" s="22">
        <f>IF(V39="","",IFERROR(VLOOKUP(V39,'Challan Master'!$B$5:$D$124,2,FALSE),""))</f>
        <v/>
      </c>
      <c r="Y39" s="23" t="n"/>
    </row>
    <row r="40">
      <c r="A40" s="22">
        <f>IF(C40="","",ROW()-4)</f>
        <v/>
      </c>
      <c r="B40" s="22">
        <f>IF(C40="","",IF(MONTH(C40)&lt;=3,"Q4",IF(MONTH(C40)&lt;=6,"Q1",IF(MONTH(C40)&lt;=9,"Q2","Q3"))))</f>
        <v/>
      </c>
      <c r="C40" s="26" t="n"/>
      <c r="D40" s="23" t="n"/>
      <c r="E40" s="19" t="n"/>
      <c r="F40" s="22">
        <f>IF(E40="","",IFERROR(VLOOKUP(E40,'Vendor Master'!$B$5:$Q$54,2,FALSE),""))</f>
        <v/>
      </c>
      <c r="G40" s="22">
        <f>IF(E40="","",IFERROR(VLOOKUP(E40,'Vendor Master'!$B$5:$Q$54,4,FALSE),""))</f>
        <v/>
      </c>
      <c r="H40" s="20">
        <f>IF(E40="","",IFERROR(VLOOKUP(G40,'Rate Master'!$B$5:$C$16,2,FALSE),""))</f>
        <v/>
      </c>
      <c r="I40" s="28" t="n"/>
      <c r="J40" s="29">
        <f>IF(E40="","",IFERROR(IF(VLOOKUP(E40,'Vendor Master'!$B$5:$Q$54,12,FALSE)="Y",VLOOKUP(E40,'Vendor Master'!$B$5:$Q$54,14,FALSE),0),""))</f>
        <v/>
      </c>
      <c r="K40" s="30">
        <f>IF(OR(E40="",I40="",J40=""),"",I40*J40)</f>
        <v/>
      </c>
      <c r="L40" s="30">
        <f>IF(OR(E40="",I40=""),"",I40+IF(K40="",0,K40))</f>
        <v/>
      </c>
      <c r="M40" s="25">
        <f>IF(E40="","",IFERROR(IF(F40="",0.2,IF(AND(VLOOKUP(E40,'Vendor Master'!$B$5:$Q$54,7,FALSE)="Y",C40&gt;=VLOOKUP(E40,'Vendor Master'!$B$5:$Q$54,9,FALSE),C40&lt;=VLOOKUP(E40,'Vendor Master'!$B$5:$Q$54,10,FALSE)),VLOOKUP(E40,'Vendor Master'!$B$5:$Q$54,11,FALSE),VLOOKUP(E40,'Vendor Master'!$B$5:$Q$54,6,FALSE))),""))</f>
        <v/>
      </c>
      <c r="N40" s="30">
        <f>IF(OR(E40="",I40="",M40=""),"",I40*M40)</f>
        <v/>
      </c>
      <c r="O40" s="30">
        <f>IF(OR(E40="",L40=""),"",L40-IF(N40="",0,N40))</f>
        <v/>
      </c>
      <c r="P40" s="26" t="n"/>
      <c r="Q40" s="23" t="n"/>
      <c r="R40" s="28" t="n"/>
      <c r="S40" s="22">
        <f>IF(OR(R40="",O40=""),"",IF(ROUND(R40,2)=ROUND(O40,2),"OK","CHECK"))</f>
        <v/>
      </c>
      <c r="T40" s="31">
        <f>IF(OR(R40="",O40=""),"",R40-O40)</f>
        <v/>
      </c>
      <c r="U40" s="19" t="n"/>
      <c r="V40" s="23" t="n"/>
      <c r="W40" s="32">
        <f>IF(V40="","",IFERROR(VLOOKUP(V40,'Challan Master'!$B$5:$D$124,3,FALSE),""))</f>
        <v/>
      </c>
      <c r="X40" s="22">
        <f>IF(V40="","",IFERROR(VLOOKUP(V40,'Challan Master'!$B$5:$D$124,2,FALSE),""))</f>
        <v/>
      </c>
      <c r="Y40" s="23" t="n"/>
    </row>
    <row r="41">
      <c r="A41" s="22">
        <f>IF(C41="","",ROW()-4)</f>
        <v/>
      </c>
      <c r="B41" s="22">
        <f>IF(C41="","",IF(MONTH(C41)&lt;=3,"Q4",IF(MONTH(C41)&lt;=6,"Q1",IF(MONTH(C41)&lt;=9,"Q2","Q3"))))</f>
        <v/>
      </c>
      <c r="C41" s="26" t="n"/>
      <c r="D41" s="23" t="n"/>
      <c r="E41" s="19" t="n"/>
      <c r="F41" s="22">
        <f>IF(E41="","",IFERROR(VLOOKUP(E41,'Vendor Master'!$B$5:$Q$54,2,FALSE),""))</f>
        <v/>
      </c>
      <c r="G41" s="22">
        <f>IF(E41="","",IFERROR(VLOOKUP(E41,'Vendor Master'!$B$5:$Q$54,4,FALSE),""))</f>
        <v/>
      </c>
      <c r="H41" s="20">
        <f>IF(E41="","",IFERROR(VLOOKUP(G41,'Rate Master'!$B$5:$C$16,2,FALSE),""))</f>
        <v/>
      </c>
      <c r="I41" s="28" t="n"/>
      <c r="J41" s="29">
        <f>IF(E41="","",IFERROR(IF(VLOOKUP(E41,'Vendor Master'!$B$5:$Q$54,12,FALSE)="Y",VLOOKUP(E41,'Vendor Master'!$B$5:$Q$54,14,FALSE),0),""))</f>
        <v/>
      </c>
      <c r="K41" s="30">
        <f>IF(OR(E41="",I41="",J41=""),"",I41*J41)</f>
        <v/>
      </c>
      <c r="L41" s="30">
        <f>IF(OR(E41="",I41=""),"",I41+IF(K41="",0,K41))</f>
        <v/>
      </c>
      <c r="M41" s="25">
        <f>IF(E41="","",IFERROR(IF(F41="",0.2,IF(AND(VLOOKUP(E41,'Vendor Master'!$B$5:$Q$54,7,FALSE)="Y",C41&gt;=VLOOKUP(E41,'Vendor Master'!$B$5:$Q$54,9,FALSE),C41&lt;=VLOOKUP(E41,'Vendor Master'!$B$5:$Q$54,10,FALSE)),VLOOKUP(E41,'Vendor Master'!$B$5:$Q$54,11,FALSE),VLOOKUP(E41,'Vendor Master'!$B$5:$Q$54,6,FALSE))),""))</f>
        <v/>
      </c>
      <c r="N41" s="30">
        <f>IF(OR(E41="",I41="",M41=""),"",I41*M41)</f>
        <v/>
      </c>
      <c r="O41" s="30">
        <f>IF(OR(E41="",L41=""),"",L41-IF(N41="",0,N41))</f>
        <v/>
      </c>
      <c r="P41" s="26" t="n"/>
      <c r="Q41" s="23" t="n"/>
      <c r="R41" s="28" t="n"/>
      <c r="S41" s="22">
        <f>IF(OR(R41="",O41=""),"",IF(ROUND(R41,2)=ROUND(O41,2),"OK","CHECK"))</f>
        <v/>
      </c>
      <c r="T41" s="31">
        <f>IF(OR(R41="",O41=""),"",R41-O41)</f>
        <v/>
      </c>
      <c r="U41" s="19" t="n"/>
      <c r="V41" s="23" t="n"/>
      <c r="W41" s="32">
        <f>IF(V41="","",IFERROR(VLOOKUP(V41,'Challan Master'!$B$5:$D$124,3,FALSE),""))</f>
        <v/>
      </c>
      <c r="X41" s="22">
        <f>IF(V41="","",IFERROR(VLOOKUP(V41,'Challan Master'!$B$5:$D$124,2,FALSE),""))</f>
        <v/>
      </c>
      <c r="Y41" s="23" t="n"/>
    </row>
    <row r="42">
      <c r="A42" s="22">
        <f>IF(C42="","",ROW()-4)</f>
        <v/>
      </c>
      <c r="B42" s="22">
        <f>IF(C42="","",IF(MONTH(C42)&lt;=3,"Q4",IF(MONTH(C42)&lt;=6,"Q1",IF(MONTH(C42)&lt;=9,"Q2","Q3"))))</f>
        <v/>
      </c>
      <c r="C42" s="26" t="n"/>
      <c r="D42" s="23" t="n"/>
      <c r="E42" s="19" t="n"/>
      <c r="F42" s="22">
        <f>IF(E42="","",IFERROR(VLOOKUP(E42,'Vendor Master'!$B$5:$Q$54,2,FALSE),""))</f>
        <v/>
      </c>
      <c r="G42" s="22">
        <f>IF(E42="","",IFERROR(VLOOKUP(E42,'Vendor Master'!$B$5:$Q$54,4,FALSE),""))</f>
        <v/>
      </c>
      <c r="H42" s="20">
        <f>IF(E42="","",IFERROR(VLOOKUP(G42,'Rate Master'!$B$5:$C$16,2,FALSE),""))</f>
        <v/>
      </c>
      <c r="I42" s="28" t="n"/>
      <c r="J42" s="29">
        <f>IF(E42="","",IFERROR(IF(VLOOKUP(E42,'Vendor Master'!$B$5:$Q$54,12,FALSE)="Y",VLOOKUP(E42,'Vendor Master'!$B$5:$Q$54,14,FALSE),0),""))</f>
        <v/>
      </c>
      <c r="K42" s="30">
        <f>IF(OR(E42="",I42="",J42=""),"",I42*J42)</f>
        <v/>
      </c>
      <c r="L42" s="30">
        <f>IF(OR(E42="",I42=""),"",I42+IF(K42="",0,K42))</f>
        <v/>
      </c>
      <c r="M42" s="25">
        <f>IF(E42="","",IFERROR(IF(F42="",0.2,IF(AND(VLOOKUP(E42,'Vendor Master'!$B$5:$Q$54,7,FALSE)="Y",C42&gt;=VLOOKUP(E42,'Vendor Master'!$B$5:$Q$54,9,FALSE),C42&lt;=VLOOKUP(E42,'Vendor Master'!$B$5:$Q$54,10,FALSE)),VLOOKUP(E42,'Vendor Master'!$B$5:$Q$54,11,FALSE),VLOOKUP(E42,'Vendor Master'!$B$5:$Q$54,6,FALSE))),""))</f>
        <v/>
      </c>
      <c r="N42" s="30">
        <f>IF(OR(E42="",I42="",M42=""),"",I42*M42)</f>
        <v/>
      </c>
      <c r="O42" s="30">
        <f>IF(OR(E42="",L42=""),"",L42-IF(N42="",0,N42))</f>
        <v/>
      </c>
      <c r="P42" s="26" t="n"/>
      <c r="Q42" s="23" t="n"/>
      <c r="R42" s="28" t="n"/>
      <c r="S42" s="22">
        <f>IF(OR(R42="",O42=""),"",IF(ROUND(R42,2)=ROUND(O42,2),"OK","CHECK"))</f>
        <v/>
      </c>
      <c r="T42" s="31">
        <f>IF(OR(R42="",O42=""),"",R42-O42)</f>
        <v/>
      </c>
      <c r="U42" s="19" t="n"/>
      <c r="V42" s="23" t="n"/>
      <c r="W42" s="32">
        <f>IF(V42="","",IFERROR(VLOOKUP(V42,'Challan Master'!$B$5:$D$124,3,FALSE),""))</f>
        <v/>
      </c>
      <c r="X42" s="22">
        <f>IF(V42="","",IFERROR(VLOOKUP(V42,'Challan Master'!$B$5:$D$124,2,FALSE),""))</f>
        <v/>
      </c>
      <c r="Y42" s="23" t="n"/>
    </row>
    <row r="43">
      <c r="A43" s="22">
        <f>IF(C43="","",ROW()-4)</f>
        <v/>
      </c>
      <c r="B43" s="22">
        <f>IF(C43="","",IF(MONTH(C43)&lt;=3,"Q4",IF(MONTH(C43)&lt;=6,"Q1",IF(MONTH(C43)&lt;=9,"Q2","Q3"))))</f>
        <v/>
      </c>
      <c r="C43" s="26" t="n"/>
      <c r="D43" s="23" t="n"/>
      <c r="E43" s="19" t="n"/>
      <c r="F43" s="22">
        <f>IF(E43="","",IFERROR(VLOOKUP(E43,'Vendor Master'!$B$5:$Q$54,2,FALSE),""))</f>
        <v/>
      </c>
      <c r="G43" s="22">
        <f>IF(E43="","",IFERROR(VLOOKUP(E43,'Vendor Master'!$B$5:$Q$54,4,FALSE),""))</f>
        <v/>
      </c>
      <c r="H43" s="20">
        <f>IF(E43="","",IFERROR(VLOOKUP(G43,'Rate Master'!$B$5:$C$16,2,FALSE),""))</f>
        <v/>
      </c>
      <c r="I43" s="28" t="n"/>
      <c r="J43" s="29">
        <f>IF(E43="","",IFERROR(IF(VLOOKUP(E43,'Vendor Master'!$B$5:$Q$54,12,FALSE)="Y",VLOOKUP(E43,'Vendor Master'!$B$5:$Q$54,14,FALSE),0),""))</f>
        <v/>
      </c>
      <c r="K43" s="30">
        <f>IF(OR(E43="",I43="",J43=""),"",I43*J43)</f>
        <v/>
      </c>
      <c r="L43" s="30">
        <f>IF(OR(E43="",I43=""),"",I43+IF(K43="",0,K43))</f>
        <v/>
      </c>
      <c r="M43" s="25">
        <f>IF(E43="","",IFERROR(IF(F43="",0.2,IF(AND(VLOOKUP(E43,'Vendor Master'!$B$5:$Q$54,7,FALSE)="Y",C43&gt;=VLOOKUP(E43,'Vendor Master'!$B$5:$Q$54,9,FALSE),C43&lt;=VLOOKUP(E43,'Vendor Master'!$B$5:$Q$54,10,FALSE)),VLOOKUP(E43,'Vendor Master'!$B$5:$Q$54,11,FALSE),VLOOKUP(E43,'Vendor Master'!$B$5:$Q$54,6,FALSE))),""))</f>
        <v/>
      </c>
      <c r="N43" s="30">
        <f>IF(OR(E43="",I43="",M43=""),"",I43*M43)</f>
        <v/>
      </c>
      <c r="O43" s="30">
        <f>IF(OR(E43="",L43=""),"",L43-IF(N43="",0,N43))</f>
        <v/>
      </c>
      <c r="P43" s="26" t="n"/>
      <c r="Q43" s="23" t="n"/>
      <c r="R43" s="28" t="n"/>
      <c r="S43" s="22">
        <f>IF(OR(R43="",O43=""),"",IF(ROUND(R43,2)=ROUND(O43,2),"OK","CHECK"))</f>
        <v/>
      </c>
      <c r="T43" s="31">
        <f>IF(OR(R43="",O43=""),"",R43-O43)</f>
        <v/>
      </c>
      <c r="U43" s="19" t="n"/>
      <c r="V43" s="23" t="n"/>
      <c r="W43" s="32">
        <f>IF(V43="","",IFERROR(VLOOKUP(V43,'Challan Master'!$B$5:$D$124,3,FALSE),""))</f>
        <v/>
      </c>
      <c r="X43" s="22">
        <f>IF(V43="","",IFERROR(VLOOKUP(V43,'Challan Master'!$B$5:$D$124,2,FALSE),""))</f>
        <v/>
      </c>
      <c r="Y43" s="23" t="n"/>
    </row>
    <row r="44">
      <c r="A44" s="22">
        <f>IF(C44="","",ROW()-4)</f>
        <v/>
      </c>
      <c r="B44" s="22">
        <f>IF(C44="","",IF(MONTH(C44)&lt;=3,"Q4",IF(MONTH(C44)&lt;=6,"Q1",IF(MONTH(C44)&lt;=9,"Q2","Q3"))))</f>
        <v/>
      </c>
      <c r="C44" s="26" t="n"/>
      <c r="D44" s="23" t="n"/>
      <c r="E44" s="19" t="n"/>
      <c r="F44" s="22">
        <f>IF(E44="","",IFERROR(VLOOKUP(E44,'Vendor Master'!$B$5:$Q$54,2,FALSE),""))</f>
        <v/>
      </c>
      <c r="G44" s="22">
        <f>IF(E44="","",IFERROR(VLOOKUP(E44,'Vendor Master'!$B$5:$Q$54,4,FALSE),""))</f>
        <v/>
      </c>
      <c r="H44" s="20">
        <f>IF(E44="","",IFERROR(VLOOKUP(G44,'Rate Master'!$B$5:$C$16,2,FALSE),""))</f>
        <v/>
      </c>
      <c r="I44" s="28" t="n"/>
      <c r="J44" s="29">
        <f>IF(E44="","",IFERROR(IF(VLOOKUP(E44,'Vendor Master'!$B$5:$Q$54,12,FALSE)="Y",VLOOKUP(E44,'Vendor Master'!$B$5:$Q$54,14,FALSE),0),""))</f>
        <v/>
      </c>
      <c r="K44" s="30">
        <f>IF(OR(E44="",I44="",J44=""),"",I44*J44)</f>
        <v/>
      </c>
      <c r="L44" s="30">
        <f>IF(OR(E44="",I44=""),"",I44+IF(K44="",0,K44))</f>
        <v/>
      </c>
      <c r="M44" s="25">
        <f>IF(E44="","",IFERROR(IF(F44="",0.2,IF(AND(VLOOKUP(E44,'Vendor Master'!$B$5:$Q$54,7,FALSE)="Y",C44&gt;=VLOOKUP(E44,'Vendor Master'!$B$5:$Q$54,9,FALSE),C44&lt;=VLOOKUP(E44,'Vendor Master'!$B$5:$Q$54,10,FALSE)),VLOOKUP(E44,'Vendor Master'!$B$5:$Q$54,11,FALSE),VLOOKUP(E44,'Vendor Master'!$B$5:$Q$54,6,FALSE))),""))</f>
        <v/>
      </c>
      <c r="N44" s="30">
        <f>IF(OR(E44="",I44="",M44=""),"",I44*M44)</f>
        <v/>
      </c>
      <c r="O44" s="30">
        <f>IF(OR(E44="",L44=""),"",L44-IF(N44="",0,N44))</f>
        <v/>
      </c>
      <c r="P44" s="26" t="n"/>
      <c r="Q44" s="23" t="n"/>
      <c r="R44" s="28" t="n"/>
      <c r="S44" s="22">
        <f>IF(OR(R44="",O44=""),"",IF(ROUND(R44,2)=ROUND(O44,2),"OK","CHECK"))</f>
        <v/>
      </c>
      <c r="T44" s="31">
        <f>IF(OR(R44="",O44=""),"",R44-O44)</f>
        <v/>
      </c>
      <c r="U44" s="19" t="n"/>
      <c r="V44" s="23" t="n"/>
      <c r="W44" s="32">
        <f>IF(V44="","",IFERROR(VLOOKUP(V44,'Challan Master'!$B$5:$D$124,3,FALSE),""))</f>
        <v/>
      </c>
      <c r="X44" s="22">
        <f>IF(V44="","",IFERROR(VLOOKUP(V44,'Challan Master'!$B$5:$D$124,2,FALSE),""))</f>
        <v/>
      </c>
      <c r="Y44" s="23" t="n"/>
    </row>
    <row r="45">
      <c r="A45" s="22">
        <f>IF(C45="","",ROW()-4)</f>
        <v/>
      </c>
      <c r="B45" s="22">
        <f>IF(C45="","",IF(MONTH(C45)&lt;=3,"Q4",IF(MONTH(C45)&lt;=6,"Q1",IF(MONTH(C45)&lt;=9,"Q2","Q3"))))</f>
        <v/>
      </c>
      <c r="C45" s="26" t="n"/>
      <c r="D45" s="23" t="n"/>
      <c r="E45" s="19" t="n"/>
      <c r="F45" s="22">
        <f>IF(E45="","",IFERROR(VLOOKUP(E45,'Vendor Master'!$B$5:$Q$54,2,FALSE),""))</f>
        <v/>
      </c>
      <c r="G45" s="22">
        <f>IF(E45="","",IFERROR(VLOOKUP(E45,'Vendor Master'!$B$5:$Q$54,4,FALSE),""))</f>
        <v/>
      </c>
      <c r="H45" s="20">
        <f>IF(E45="","",IFERROR(VLOOKUP(G45,'Rate Master'!$B$5:$C$16,2,FALSE),""))</f>
        <v/>
      </c>
      <c r="I45" s="28" t="n"/>
      <c r="J45" s="29">
        <f>IF(E45="","",IFERROR(IF(VLOOKUP(E45,'Vendor Master'!$B$5:$Q$54,12,FALSE)="Y",VLOOKUP(E45,'Vendor Master'!$B$5:$Q$54,14,FALSE),0),""))</f>
        <v/>
      </c>
      <c r="K45" s="30">
        <f>IF(OR(E45="",I45="",J45=""),"",I45*J45)</f>
        <v/>
      </c>
      <c r="L45" s="30">
        <f>IF(OR(E45="",I45=""),"",I45+IF(K45="",0,K45))</f>
        <v/>
      </c>
      <c r="M45" s="25">
        <f>IF(E45="","",IFERROR(IF(F45="",0.2,IF(AND(VLOOKUP(E45,'Vendor Master'!$B$5:$Q$54,7,FALSE)="Y",C45&gt;=VLOOKUP(E45,'Vendor Master'!$B$5:$Q$54,9,FALSE),C45&lt;=VLOOKUP(E45,'Vendor Master'!$B$5:$Q$54,10,FALSE)),VLOOKUP(E45,'Vendor Master'!$B$5:$Q$54,11,FALSE),VLOOKUP(E45,'Vendor Master'!$B$5:$Q$54,6,FALSE))),""))</f>
        <v/>
      </c>
      <c r="N45" s="30">
        <f>IF(OR(E45="",I45="",M45=""),"",I45*M45)</f>
        <v/>
      </c>
      <c r="O45" s="30">
        <f>IF(OR(E45="",L45=""),"",L45-IF(N45="",0,N45))</f>
        <v/>
      </c>
      <c r="P45" s="26" t="n"/>
      <c r="Q45" s="23" t="n"/>
      <c r="R45" s="28" t="n"/>
      <c r="S45" s="22">
        <f>IF(OR(R45="",O45=""),"",IF(ROUND(R45,2)=ROUND(O45,2),"OK","CHECK"))</f>
        <v/>
      </c>
      <c r="T45" s="31">
        <f>IF(OR(R45="",O45=""),"",R45-O45)</f>
        <v/>
      </c>
      <c r="U45" s="19" t="n"/>
      <c r="V45" s="23" t="n"/>
      <c r="W45" s="32">
        <f>IF(V45="","",IFERROR(VLOOKUP(V45,'Challan Master'!$B$5:$D$124,3,FALSE),""))</f>
        <v/>
      </c>
      <c r="X45" s="22">
        <f>IF(V45="","",IFERROR(VLOOKUP(V45,'Challan Master'!$B$5:$D$124,2,FALSE),""))</f>
        <v/>
      </c>
      <c r="Y45" s="23" t="n"/>
    </row>
    <row r="46">
      <c r="A46" s="22">
        <f>IF(C46="","",ROW()-4)</f>
        <v/>
      </c>
      <c r="B46" s="22">
        <f>IF(C46="","",IF(MONTH(C46)&lt;=3,"Q4",IF(MONTH(C46)&lt;=6,"Q1",IF(MONTH(C46)&lt;=9,"Q2","Q3"))))</f>
        <v/>
      </c>
      <c r="C46" s="26" t="n"/>
      <c r="D46" s="23" t="n"/>
      <c r="E46" s="19" t="n"/>
      <c r="F46" s="22">
        <f>IF(E46="","",IFERROR(VLOOKUP(E46,'Vendor Master'!$B$5:$Q$54,2,FALSE),""))</f>
        <v/>
      </c>
      <c r="G46" s="22">
        <f>IF(E46="","",IFERROR(VLOOKUP(E46,'Vendor Master'!$B$5:$Q$54,4,FALSE),""))</f>
        <v/>
      </c>
      <c r="H46" s="20">
        <f>IF(E46="","",IFERROR(VLOOKUP(G46,'Rate Master'!$B$5:$C$16,2,FALSE),""))</f>
        <v/>
      </c>
      <c r="I46" s="28" t="n"/>
      <c r="J46" s="29">
        <f>IF(E46="","",IFERROR(IF(VLOOKUP(E46,'Vendor Master'!$B$5:$Q$54,12,FALSE)="Y",VLOOKUP(E46,'Vendor Master'!$B$5:$Q$54,14,FALSE),0),""))</f>
        <v/>
      </c>
      <c r="K46" s="30">
        <f>IF(OR(E46="",I46="",J46=""),"",I46*J46)</f>
        <v/>
      </c>
      <c r="L46" s="30">
        <f>IF(OR(E46="",I46=""),"",I46+IF(K46="",0,K46))</f>
        <v/>
      </c>
      <c r="M46" s="25">
        <f>IF(E46="","",IFERROR(IF(F46="",0.2,IF(AND(VLOOKUP(E46,'Vendor Master'!$B$5:$Q$54,7,FALSE)="Y",C46&gt;=VLOOKUP(E46,'Vendor Master'!$B$5:$Q$54,9,FALSE),C46&lt;=VLOOKUP(E46,'Vendor Master'!$B$5:$Q$54,10,FALSE)),VLOOKUP(E46,'Vendor Master'!$B$5:$Q$54,11,FALSE),VLOOKUP(E46,'Vendor Master'!$B$5:$Q$54,6,FALSE))),""))</f>
        <v/>
      </c>
      <c r="N46" s="30">
        <f>IF(OR(E46="",I46="",M46=""),"",I46*M46)</f>
        <v/>
      </c>
      <c r="O46" s="30">
        <f>IF(OR(E46="",L46=""),"",L46-IF(N46="",0,N46))</f>
        <v/>
      </c>
      <c r="P46" s="26" t="n"/>
      <c r="Q46" s="23" t="n"/>
      <c r="R46" s="28" t="n"/>
      <c r="S46" s="22">
        <f>IF(OR(R46="",O46=""),"",IF(ROUND(R46,2)=ROUND(O46,2),"OK","CHECK"))</f>
        <v/>
      </c>
      <c r="T46" s="31">
        <f>IF(OR(R46="",O46=""),"",R46-O46)</f>
        <v/>
      </c>
      <c r="U46" s="19" t="n"/>
      <c r="V46" s="23" t="n"/>
      <c r="W46" s="32">
        <f>IF(V46="","",IFERROR(VLOOKUP(V46,'Challan Master'!$B$5:$D$124,3,FALSE),""))</f>
        <v/>
      </c>
      <c r="X46" s="22">
        <f>IF(V46="","",IFERROR(VLOOKUP(V46,'Challan Master'!$B$5:$D$124,2,FALSE),""))</f>
        <v/>
      </c>
      <c r="Y46" s="23" t="n"/>
    </row>
    <row r="47">
      <c r="A47" s="22">
        <f>IF(C47="","",ROW()-4)</f>
        <v/>
      </c>
      <c r="B47" s="22">
        <f>IF(C47="","",IF(MONTH(C47)&lt;=3,"Q4",IF(MONTH(C47)&lt;=6,"Q1",IF(MONTH(C47)&lt;=9,"Q2","Q3"))))</f>
        <v/>
      </c>
      <c r="C47" s="26" t="n"/>
      <c r="D47" s="23" t="n"/>
      <c r="E47" s="19" t="n"/>
      <c r="F47" s="22">
        <f>IF(E47="","",IFERROR(VLOOKUP(E47,'Vendor Master'!$B$5:$Q$54,2,FALSE),""))</f>
        <v/>
      </c>
      <c r="G47" s="22">
        <f>IF(E47="","",IFERROR(VLOOKUP(E47,'Vendor Master'!$B$5:$Q$54,4,FALSE),""))</f>
        <v/>
      </c>
      <c r="H47" s="20">
        <f>IF(E47="","",IFERROR(VLOOKUP(G47,'Rate Master'!$B$5:$C$16,2,FALSE),""))</f>
        <v/>
      </c>
      <c r="I47" s="28" t="n"/>
      <c r="J47" s="29">
        <f>IF(E47="","",IFERROR(IF(VLOOKUP(E47,'Vendor Master'!$B$5:$Q$54,12,FALSE)="Y",VLOOKUP(E47,'Vendor Master'!$B$5:$Q$54,14,FALSE),0),""))</f>
        <v/>
      </c>
      <c r="K47" s="30">
        <f>IF(OR(E47="",I47="",J47=""),"",I47*J47)</f>
        <v/>
      </c>
      <c r="L47" s="30">
        <f>IF(OR(E47="",I47=""),"",I47+IF(K47="",0,K47))</f>
        <v/>
      </c>
      <c r="M47" s="25">
        <f>IF(E47="","",IFERROR(IF(F47="",0.2,IF(AND(VLOOKUP(E47,'Vendor Master'!$B$5:$Q$54,7,FALSE)="Y",C47&gt;=VLOOKUP(E47,'Vendor Master'!$B$5:$Q$54,9,FALSE),C47&lt;=VLOOKUP(E47,'Vendor Master'!$B$5:$Q$54,10,FALSE)),VLOOKUP(E47,'Vendor Master'!$B$5:$Q$54,11,FALSE),VLOOKUP(E47,'Vendor Master'!$B$5:$Q$54,6,FALSE))),""))</f>
        <v/>
      </c>
      <c r="N47" s="30">
        <f>IF(OR(E47="",I47="",M47=""),"",I47*M47)</f>
        <v/>
      </c>
      <c r="O47" s="30">
        <f>IF(OR(E47="",L47=""),"",L47-IF(N47="",0,N47))</f>
        <v/>
      </c>
      <c r="P47" s="26" t="n"/>
      <c r="Q47" s="23" t="n"/>
      <c r="R47" s="28" t="n"/>
      <c r="S47" s="22">
        <f>IF(OR(R47="",O47=""),"",IF(ROUND(R47,2)=ROUND(O47,2),"OK","CHECK"))</f>
        <v/>
      </c>
      <c r="T47" s="31">
        <f>IF(OR(R47="",O47=""),"",R47-O47)</f>
        <v/>
      </c>
      <c r="U47" s="19" t="n"/>
      <c r="V47" s="23" t="n"/>
      <c r="W47" s="32">
        <f>IF(V47="","",IFERROR(VLOOKUP(V47,'Challan Master'!$B$5:$D$124,3,FALSE),""))</f>
        <v/>
      </c>
      <c r="X47" s="22">
        <f>IF(V47="","",IFERROR(VLOOKUP(V47,'Challan Master'!$B$5:$D$124,2,FALSE),""))</f>
        <v/>
      </c>
      <c r="Y47" s="23" t="n"/>
    </row>
    <row r="48">
      <c r="A48" s="22">
        <f>IF(C48="","",ROW()-4)</f>
        <v/>
      </c>
      <c r="B48" s="22">
        <f>IF(C48="","",IF(MONTH(C48)&lt;=3,"Q4",IF(MONTH(C48)&lt;=6,"Q1",IF(MONTH(C48)&lt;=9,"Q2","Q3"))))</f>
        <v/>
      </c>
      <c r="C48" s="26" t="n"/>
      <c r="D48" s="23" t="n"/>
      <c r="E48" s="19" t="n"/>
      <c r="F48" s="22">
        <f>IF(E48="","",IFERROR(VLOOKUP(E48,'Vendor Master'!$B$5:$Q$54,2,FALSE),""))</f>
        <v/>
      </c>
      <c r="G48" s="22">
        <f>IF(E48="","",IFERROR(VLOOKUP(E48,'Vendor Master'!$B$5:$Q$54,4,FALSE),""))</f>
        <v/>
      </c>
      <c r="H48" s="20">
        <f>IF(E48="","",IFERROR(VLOOKUP(G48,'Rate Master'!$B$5:$C$16,2,FALSE),""))</f>
        <v/>
      </c>
      <c r="I48" s="28" t="n"/>
      <c r="J48" s="29">
        <f>IF(E48="","",IFERROR(IF(VLOOKUP(E48,'Vendor Master'!$B$5:$Q$54,12,FALSE)="Y",VLOOKUP(E48,'Vendor Master'!$B$5:$Q$54,14,FALSE),0),""))</f>
        <v/>
      </c>
      <c r="K48" s="30">
        <f>IF(OR(E48="",I48="",J48=""),"",I48*J48)</f>
        <v/>
      </c>
      <c r="L48" s="30">
        <f>IF(OR(E48="",I48=""),"",I48+IF(K48="",0,K48))</f>
        <v/>
      </c>
      <c r="M48" s="25">
        <f>IF(E48="","",IFERROR(IF(F48="",0.2,IF(AND(VLOOKUP(E48,'Vendor Master'!$B$5:$Q$54,7,FALSE)="Y",C48&gt;=VLOOKUP(E48,'Vendor Master'!$B$5:$Q$54,9,FALSE),C48&lt;=VLOOKUP(E48,'Vendor Master'!$B$5:$Q$54,10,FALSE)),VLOOKUP(E48,'Vendor Master'!$B$5:$Q$54,11,FALSE),VLOOKUP(E48,'Vendor Master'!$B$5:$Q$54,6,FALSE))),""))</f>
        <v/>
      </c>
      <c r="N48" s="30">
        <f>IF(OR(E48="",I48="",M48=""),"",I48*M48)</f>
        <v/>
      </c>
      <c r="O48" s="30">
        <f>IF(OR(E48="",L48=""),"",L48-IF(N48="",0,N48))</f>
        <v/>
      </c>
      <c r="P48" s="26" t="n"/>
      <c r="Q48" s="23" t="n"/>
      <c r="R48" s="28" t="n"/>
      <c r="S48" s="22">
        <f>IF(OR(R48="",O48=""),"",IF(ROUND(R48,2)=ROUND(O48,2),"OK","CHECK"))</f>
        <v/>
      </c>
      <c r="T48" s="31">
        <f>IF(OR(R48="",O48=""),"",R48-O48)</f>
        <v/>
      </c>
      <c r="U48" s="19" t="n"/>
      <c r="V48" s="23" t="n"/>
      <c r="W48" s="32">
        <f>IF(V48="","",IFERROR(VLOOKUP(V48,'Challan Master'!$B$5:$D$124,3,FALSE),""))</f>
        <v/>
      </c>
      <c r="X48" s="22">
        <f>IF(V48="","",IFERROR(VLOOKUP(V48,'Challan Master'!$B$5:$D$124,2,FALSE),""))</f>
        <v/>
      </c>
      <c r="Y48" s="23" t="n"/>
    </row>
    <row r="49">
      <c r="A49" s="22">
        <f>IF(C49="","",ROW()-4)</f>
        <v/>
      </c>
      <c r="B49" s="22">
        <f>IF(C49="","",IF(MONTH(C49)&lt;=3,"Q4",IF(MONTH(C49)&lt;=6,"Q1",IF(MONTH(C49)&lt;=9,"Q2","Q3"))))</f>
        <v/>
      </c>
      <c r="C49" s="26" t="n"/>
      <c r="D49" s="23" t="n"/>
      <c r="E49" s="19" t="n"/>
      <c r="F49" s="22">
        <f>IF(E49="","",IFERROR(VLOOKUP(E49,'Vendor Master'!$B$5:$Q$54,2,FALSE),""))</f>
        <v/>
      </c>
      <c r="G49" s="22">
        <f>IF(E49="","",IFERROR(VLOOKUP(E49,'Vendor Master'!$B$5:$Q$54,4,FALSE),""))</f>
        <v/>
      </c>
      <c r="H49" s="20">
        <f>IF(E49="","",IFERROR(VLOOKUP(G49,'Rate Master'!$B$5:$C$16,2,FALSE),""))</f>
        <v/>
      </c>
      <c r="I49" s="28" t="n"/>
      <c r="J49" s="29">
        <f>IF(E49="","",IFERROR(IF(VLOOKUP(E49,'Vendor Master'!$B$5:$Q$54,12,FALSE)="Y",VLOOKUP(E49,'Vendor Master'!$B$5:$Q$54,14,FALSE),0),""))</f>
        <v/>
      </c>
      <c r="K49" s="30">
        <f>IF(OR(E49="",I49="",J49=""),"",I49*J49)</f>
        <v/>
      </c>
      <c r="L49" s="30">
        <f>IF(OR(E49="",I49=""),"",I49+IF(K49="",0,K49))</f>
        <v/>
      </c>
      <c r="M49" s="25">
        <f>IF(E49="","",IFERROR(IF(F49="",0.2,IF(AND(VLOOKUP(E49,'Vendor Master'!$B$5:$Q$54,7,FALSE)="Y",C49&gt;=VLOOKUP(E49,'Vendor Master'!$B$5:$Q$54,9,FALSE),C49&lt;=VLOOKUP(E49,'Vendor Master'!$B$5:$Q$54,10,FALSE)),VLOOKUP(E49,'Vendor Master'!$B$5:$Q$54,11,FALSE),VLOOKUP(E49,'Vendor Master'!$B$5:$Q$54,6,FALSE))),""))</f>
        <v/>
      </c>
      <c r="N49" s="30">
        <f>IF(OR(E49="",I49="",M49=""),"",I49*M49)</f>
        <v/>
      </c>
      <c r="O49" s="30">
        <f>IF(OR(E49="",L49=""),"",L49-IF(N49="",0,N49))</f>
        <v/>
      </c>
      <c r="P49" s="26" t="n"/>
      <c r="Q49" s="23" t="n"/>
      <c r="R49" s="28" t="n"/>
      <c r="S49" s="22">
        <f>IF(OR(R49="",O49=""),"",IF(ROUND(R49,2)=ROUND(O49,2),"OK","CHECK"))</f>
        <v/>
      </c>
      <c r="T49" s="31">
        <f>IF(OR(R49="",O49=""),"",R49-O49)</f>
        <v/>
      </c>
      <c r="U49" s="19" t="n"/>
      <c r="V49" s="23" t="n"/>
      <c r="W49" s="32">
        <f>IF(V49="","",IFERROR(VLOOKUP(V49,'Challan Master'!$B$5:$D$124,3,FALSE),""))</f>
        <v/>
      </c>
      <c r="X49" s="22">
        <f>IF(V49="","",IFERROR(VLOOKUP(V49,'Challan Master'!$B$5:$D$124,2,FALSE),""))</f>
        <v/>
      </c>
      <c r="Y49" s="23" t="n"/>
    </row>
    <row r="50">
      <c r="A50" s="22">
        <f>IF(C50="","",ROW()-4)</f>
        <v/>
      </c>
      <c r="B50" s="22">
        <f>IF(C50="","",IF(MONTH(C50)&lt;=3,"Q4",IF(MONTH(C50)&lt;=6,"Q1",IF(MONTH(C50)&lt;=9,"Q2","Q3"))))</f>
        <v/>
      </c>
      <c r="C50" s="26" t="n"/>
      <c r="D50" s="23" t="n"/>
      <c r="E50" s="19" t="n"/>
      <c r="F50" s="22">
        <f>IF(E50="","",IFERROR(VLOOKUP(E50,'Vendor Master'!$B$5:$Q$54,2,FALSE),""))</f>
        <v/>
      </c>
      <c r="G50" s="22">
        <f>IF(E50="","",IFERROR(VLOOKUP(E50,'Vendor Master'!$B$5:$Q$54,4,FALSE),""))</f>
        <v/>
      </c>
      <c r="H50" s="20">
        <f>IF(E50="","",IFERROR(VLOOKUP(G50,'Rate Master'!$B$5:$C$16,2,FALSE),""))</f>
        <v/>
      </c>
      <c r="I50" s="28" t="n"/>
      <c r="J50" s="29">
        <f>IF(E50="","",IFERROR(IF(VLOOKUP(E50,'Vendor Master'!$B$5:$Q$54,12,FALSE)="Y",VLOOKUP(E50,'Vendor Master'!$B$5:$Q$54,14,FALSE),0),""))</f>
        <v/>
      </c>
      <c r="K50" s="30">
        <f>IF(OR(E50="",I50="",J50=""),"",I50*J50)</f>
        <v/>
      </c>
      <c r="L50" s="30">
        <f>IF(OR(E50="",I50=""),"",I50+IF(K50="",0,K50))</f>
        <v/>
      </c>
      <c r="M50" s="25">
        <f>IF(E50="","",IFERROR(IF(F50="",0.2,IF(AND(VLOOKUP(E50,'Vendor Master'!$B$5:$Q$54,7,FALSE)="Y",C50&gt;=VLOOKUP(E50,'Vendor Master'!$B$5:$Q$54,9,FALSE),C50&lt;=VLOOKUP(E50,'Vendor Master'!$B$5:$Q$54,10,FALSE)),VLOOKUP(E50,'Vendor Master'!$B$5:$Q$54,11,FALSE),VLOOKUP(E50,'Vendor Master'!$B$5:$Q$54,6,FALSE))),""))</f>
        <v/>
      </c>
      <c r="N50" s="30">
        <f>IF(OR(E50="",I50="",M50=""),"",I50*M50)</f>
        <v/>
      </c>
      <c r="O50" s="30">
        <f>IF(OR(E50="",L50=""),"",L50-IF(N50="",0,N50))</f>
        <v/>
      </c>
      <c r="P50" s="26" t="n"/>
      <c r="Q50" s="23" t="n"/>
      <c r="R50" s="28" t="n"/>
      <c r="S50" s="22">
        <f>IF(OR(R50="",O50=""),"",IF(ROUND(R50,2)=ROUND(O50,2),"OK","CHECK"))</f>
        <v/>
      </c>
      <c r="T50" s="31">
        <f>IF(OR(R50="",O50=""),"",R50-O50)</f>
        <v/>
      </c>
      <c r="U50" s="19" t="n"/>
      <c r="V50" s="23" t="n"/>
      <c r="W50" s="32">
        <f>IF(V50="","",IFERROR(VLOOKUP(V50,'Challan Master'!$B$5:$D$124,3,FALSE),""))</f>
        <v/>
      </c>
      <c r="X50" s="22">
        <f>IF(V50="","",IFERROR(VLOOKUP(V50,'Challan Master'!$B$5:$D$124,2,FALSE),""))</f>
        <v/>
      </c>
      <c r="Y50" s="23" t="n"/>
    </row>
    <row r="51">
      <c r="A51" s="22">
        <f>IF(C51="","",ROW()-4)</f>
        <v/>
      </c>
      <c r="B51" s="22">
        <f>IF(C51="","",IF(MONTH(C51)&lt;=3,"Q4",IF(MONTH(C51)&lt;=6,"Q1",IF(MONTH(C51)&lt;=9,"Q2","Q3"))))</f>
        <v/>
      </c>
      <c r="C51" s="26" t="n"/>
      <c r="D51" s="23" t="n"/>
      <c r="E51" s="19" t="n"/>
      <c r="F51" s="22">
        <f>IF(E51="","",IFERROR(VLOOKUP(E51,'Vendor Master'!$B$5:$Q$54,2,FALSE),""))</f>
        <v/>
      </c>
      <c r="G51" s="22">
        <f>IF(E51="","",IFERROR(VLOOKUP(E51,'Vendor Master'!$B$5:$Q$54,4,FALSE),""))</f>
        <v/>
      </c>
      <c r="H51" s="20">
        <f>IF(E51="","",IFERROR(VLOOKUP(G51,'Rate Master'!$B$5:$C$16,2,FALSE),""))</f>
        <v/>
      </c>
      <c r="I51" s="28" t="n"/>
      <c r="J51" s="29">
        <f>IF(E51="","",IFERROR(IF(VLOOKUP(E51,'Vendor Master'!$B$5:$Q$54,12,FALSE)="Y",VLOOKUP(E51,'Vendor Master'!$B$5:$Q$54,14,FALSE),0),""))</f>
        <v/>
      </c>
      <c r="K51" s="30">
        <f>IF(OR(E51="",I51="",J51=""),"",I51*J51)</f>
        <v/>
      </c>
      <c r="L51" s="30">
        <f>IF(OR(E51="",I51=""),"",I51+IF(K51="",0,K51))</f>
        <v/>
      </c>
      <c r="M51" s="25">
        <f>IF(E51="","",IFERROR(IF(F51="",0.2,IF(AND(VLOOKUP(E51,'Vendor Master'!$B$5:$Q$54,7,FALSE)="Y",C51&gt;=VLOOKUP(E51,'Vendor Master'!$B$5:$Q$54,9,FALSE),C51&lt;=VLOOKUP(E51,'Vendor Master'!$B$5:$Q$54,10,FALSE)),VLOOKUP(E51,'Vendor Master'!$B$5:$Q$54,11,FALSE),VLOOKUP(E51,'Vendor Master'!$B$5:$Q$54,6,FALSE))),""))</f>
        <v/>
      </c>
      <c r="N51" s="30">
        <f>IF(OR(E51="",I51="",M51=""),"",I51*M51)</f>
        <v/>
      </c>
      <c r="O51" s="30">
        <f>IF(OR(E51="",L51=""),"",L51-IF(N51="",0,N51))</f>
        <v/>
      </c>
      <c r="P51" s="26" t="n"/>
      <c r="Q51" s="23" t="n"/>
      <c r="R51" s="28" t="n"/>
      <c r="S51" s="22">
        <f>IF(OR(R51="",O51=""),"",IF(ROUND(R51,2)=ROUND(O51,2),"OK","CHECK"))</f>
        <v/>
      </c>
      <c r="T51" s="31">
        <f>IF(OR(R51="",O51=""),"",R51-O51)</f>
        <v/>
      </c>
      <c r="U51" s="19" t="n"/>
      <c r="V51" s="23" t="n"/>
      <c r="W51" s="32">
        <f>IF(V51="","",IFERROR(VLOOKUP(V51,'Challan Master'!$B$5:$D$124,3,FALSE),""))</f>
        <v/>
      </c>
      <c r="X51" s="22">
        <f>IF(V51="","",IFERROR(VLOOKUP(V51,'Challan Master'!$B$5:$D$124,2,FALSE),""))</f>
        <v/>
      </c>
      <c r="Y51" s="23" t="n"/>
    </row>
    <row r="52">
      <c r="A52" s="22">
        <f>IF(C52="","",ROW()-4)</f>
        <v/>
      </c>
      <c r="B52" s="22">
        <f>IF(C52="","",IF(MONTH(C52)&lt;=3,"Q4",IF(MONTH(C52)&lt;=6,"Q1",IF(MONTH(C52)&lt;=9,"Q2","Q3"))))</f>
        <v/>
      </c>
      <c r="C52" s="26" t="n"/>
      <c r="D52" s="23" t="n"/>
      <c r="E52" s="19" t="n"/>
      <c r="F52" s="22">
        <f>IF(E52="","",IFERROR(VLOOKUP(E52,'Vendor Master'!$B$5:$Q$54,2,FALSE),""))</f>
        <v/>
      </c>
      <c r="G52" s="22">
        <f>IF(E52="","",IFERROR(VLOOKUP(E52,'Vendor Master'!$B$5:$Q$54,4,FALSE),""))</f>
        <v/>
      </c>
      <c r="H52" s="20">
        <f>IF(E52="","",IFERROR(VLOOKUP(G52,'Rate Master'!$B$5:$C$16,2,FALSE),""))</f>
        <v/>
      </c>
      <c r="I52" s="28" t="n"/>
      <c r="J52" s="29">
        <f>IF(E52="","",IFERROR(IF(VLOOKUP(E52,'Vendor Master'!$B$5:$Q$54,12,FALSE)="Y",VLOOKUP(E52,'Vendor Master'!$B$5:$Q$54,14,FALSE),0),""))</f>
        <v/>
      </c>
      <c r="K52" s="30">
        <f>IF(OR(E52="",I52="",J52=""),"",I52*J52)</f>
        <v/>
      </c>
      <c r="L52" s="30">
        <f>IF(OR(E52="",I52=""),"",I52+IF(K52="",0,K52))</f>
        <v/>
      </c>
      <c r="M52" s="25">
        <f>IF(E52="","",IFERROR(IF(F52="",0.2,IF(AND(VLOOKUP(E52,'Vendor Master'!$B$5:$Q$54,7,FALSE)="Y",C52&gt;=VLOOKUP(E52,'Vendor Master'!$B$5:$Q$54,9,FALSE),C52&lt;=VLOOKUP(E52,'Vendor Master'!$B$5:$Q$54,10,FALSE)),VLOOKUP(E52,'Vendor Master'!$B$5:$Q$54,11,FALSE),VLOOKUP(E52,'Vendor Master'!$B$5:$Q$54,6,FALSE))),""))</f>
        <v/>
      </c>
      <c r="N52" s="30">
        <f>IF(OR(E52="",I52="",M52=""),"",I52*M52)</f>
        <v/>
      </c>
      <c r="O52" s="30">
        <f>IF(OR(E52="",L52=""),"",L52-IF(N52="",0,N52))</f>
        <v/>
      </c>
      <c r="P52" s="26" t="n"/>
      <c r="Q52" s="23" t="n"/>
      <c r="R52" s="28" t="n"/>
      <c r="S52" s="22">
        <f>IF(OR(R52="",O52=""),"",IF(ROUND(R52,2)=ROUND(O52,2),"OK","CHECK"))</f>
        <v/>
      </c>
      <c r="T52" s="31">
        <f>IF(OR(R52="",O52=""),"",R52-O52)</f>
        <v/>
      </c>
      <c r="U52" s="19" t="n"/>
      <c r="V52" s="23" t="n"/>
      <c r="W52" s="32">
        <f>IF(V52="","",IFERROR(VLOOKUP(V52,'Challan Master'!$B$5:$D$124,3,FALSE),""))</f>
        <v/>
      </c>
      <c r="X52" s="22">
        <f>IF(V52="","",IFERROR(VLOOKUP(V52,'Challan Master'!$B$5:$D$124,2,FALSE),""))</f>
        <v/>
      </c>
      <c r="Y52" s="23" t="n"/>
    </row>
    <row r="53">
      <c r="A53" s="22">
        <f>IF(C53="","",ROW()-4)</f>
        <v/>
      </c>
      <c r="B53" s="22">
        <f>IF(C53="","",IF(MONTH(C53)&lt;=3,"Q4",IF(MONTH(C53)&lt;=6,"Q1",IF(MONTH(C53)&lt;=9,"Q2","Q3"))))</f>
        <v/>
      </c>
      <c r="C53" s="26" t="n"/>
      <c r="D53" s="23" t="n"/>
      <c r="E53" s="19" t="n"/>
      <c r="F53" s="22">
        <f>IF(E53="","",IFERROR(VLOOKUP(E53,'Vendor Master'!$B$5:$Q$54,2,FALSE),""))</f>
        <v/>
      </c>
      <c r="G53" s="22">
        <f>IF(E53="","",IFERROR(VLOOKUP(E53,'Vendor Master'!$B$5:$Q$54,4,FALSE),""))</f>
        <v/>
      </c>
      <c r="H53" s="20">
        <f>IF(E53="","",IFERROR(VLOOKUP(G53,'Rate Master'!$B$5:$C$16,2,FALSE),""))</f>
        <v/>
      </c>
      <c r="I53" s="28" t="n"/>
      <c r="J53" s="29">
        <f>IF(E53="","",IFERROR(IF(VLOOKUP(E53,'Vendor Master'!$B$5:$Q$54,12,FALSE)="Y",VLOOKUP(E53,'Vendor Master'!$B$5:$Q$54,14,FALSE),0),""))</f>
        <v/>
      </c>
      <c r="K53" s="30">
        <f>IF(OR(E53="",I53="",J53=""),"",I53*J53)</f>
        <v/>
      </c>
      <c r="L53" s="30">
        <f>IF(OR(E53="",I53=""),"",I53+IF(K53="",0,K53))</f>
        <v/>
      </c>
      <c r="M53" s="25">
        <f>IF(E53="","",IFERROR(IF(F53="",0.2,IF(AND(VLOOKUP(E53,'Vendor Master'!$B$5:$Q$54,7,FALSE)="Y",C53&gt;=VLOOKUP(E53,'Vendor Master'!$B$5:$Q$54,9,FALSE),C53&lt;=VLOOKUP(E53,'Vendor Master'!$B$5:$Q$54,10,FALSE)),VLOOKUP(E53,'Vendor Master'!$B$5:$Q$54,11,FALSE),VLOOKUP(E53,'Vendor Master'!$B$5:$Q$54,6,FALSE))),""))</f>
        <v/>
      </c>
      <c r="N53" s="30">
        <f>IF(OR(E53="",I53="",M53=""),"",I53*M53)</f>
        <v/>
      </c>
      <c r="O53" s="30">
        <f>IF(OR(E53="",L53=""),"",L53-IF(N53="",0,N53))</f>
        <v/>
      </c>
      <c r="P53" s="26" t="n"/>
      <c r="Q53" s="23" t="n"/>
      <c r="R53" s="28" t="n"/>
      <c r="S53" s="22">
        <f>IF(OR(R53="",O53=""),"",IF(ROUND(R53,2)=ROUND(O53,2),"OK","CHECK"))</f>
        <v/>
      </c>
      <c r="T53" s="31">
        <f>IF(OR(R53="",O53=""),"",R53-O53)</f>
        <v/>
      </c>
      <c r="U53" s="19" t="n"/>
      <c r="V53" s="23" t="n"/>
      <c r="W53" s="32">
        <f>IF(V53="","",IFERROR(VLOOKUP(V53,'Challan Master'!$B$5:$D$124,3,FALSE),""))</f>
        <v/>
      </c>
      <c r="X53" s="22">
        <f>IF(V53="","",IFERROR(VLOOKUP(V53,'Challan Master'!$B$5:$D$124,2,FALSE),""))</f>
        <v/>
      </c>
      <c r="Y53" s="23" t="n"/>
    </row>
    <row r="54">
      <c r="A54" s="22">
        <f>IF(C54="","",ROW()-4)</f>
        <v/>
      </c>
      <c r="B54" s="22">
        <f>IF(C54="","",IF(MONTH(C54)&lt;=3,"Q4",IF(MONTH(C54)&lt;=6,"Q1",IF(MONTH(C54)&lt;=9,"Q2","Q3"))))</f>
        <v/>
      </c>
      <c r="C54" s="26" t="n"/>
      <c r="D54" s="23" t="n"/>
      <c r="E54" s="19" t="n"/>
      <c r="F54" s="22">
        <f>IF(E54="","",IFERROR(VLOOKUP(E54,'Vendor Master'!$B$5:$Q$54,2,FALSE),""))</f>
        <v/>
      </c>
      <c r="G54" s="22">
        <f>IF(E54="","",IFERROR(VLOOKUP(E54,'Vendor Master'!$B$5:$Q$54,4,FALSE),""))</f>
        <v/>
      </c>
      <c r="H54" s="20">
        <f>IF(E54="","",IFERROR(VLOOKUP(G54,'Rate Master'!$B$5:$C$16,2,FALSE),""))</f>
        <v/>
      </c>
      <c r="I54" s="28" t="n"/>
      <c r="J54" s="29">
        <f>IF(E54="","",IFERROR(IF(VLOOKUP(E54,'Vendor Master'!$B$5:$Q$54,12,FALSE)="Y",VLOOKUP(E54,'Vendor Master'!$B$5:$Q$54,14,FALSE),0),""))</f>
        <v/>
      </c>
      <c r="K54" s="30">
        <f>IF(OR(E54="",I54="",J54=""),"",I54*J54)</f>
        <v/>
      </c>
      <c r="L54" s="30">
        <f>IF(OR(E54="",I54=""),"",I54+IF(K54="",0,K54))</f>
        <v/>
      </c>
      <c r="M54" s="25">
        <f>IF(E54="","",IFERROR(IF(F54="",0.2,IF(AND(VLOOKUP(E54,'Vendor Master'!$B$5:$Q$54,7,FALSE)="Y",C54&gt;=VLOOKUP(E54,'Vendor Master'!$B$5:$Q$54,9,FALSE),C54&lt;=VLOOKUP(E54,'Vendor Master'!$B$5:$Q$54,10,FALSE)),VLOOKUP(E54,'Vendor Master'!$B$5:$Q$54,11,FALSE),VLOOKUP(E54,'Vendor Master'!$B$5:$Q$54,6,FALSE))),""))</f>
        <v/>
      </c>
      <c r="N54" s="30">
        <f>IF(OR(E54="",I54="",M54=""),"",I54*M54)</f>
        <v/>
      </c>
      <c r="O54" s="30">
        <f>IF(OR(E54="",L54=""),"",L54-IF(N54="",0,N54))</f>
        <v/>
      </c>
      <c r="P54" s="26" t="n"/>
      <c r="Q54" s="23" t="n"/>
      <c r="R54" s="28" t="n"/>
      <c r="S54" s="22">
        <f>IF(OR(R54="",O54=""),"",IF(ROUND(R54,2)=ROUND(O54,2),"OK","CHECK"))</f>
        <v/>
      </c>
      <c r="T54" s="31">
        <f>IF(OR(R54="",O54=""),"",R54-O54)</f>
        <v/>
      </c>
      <c r="U54" s="19" t="n"/>
      <c r="V54" s="23" t="n"/>
      <c r="W54" s="32">
        <f>IF(V54="","",IFERROR(VLOOKUP(V54,'Challan Master'!$B$5:$D$124,3,FALSE),""))</f>
        <v/>
      </c>
      <c r="X54" s="22">
        <f>IF(V54="","",IFERROR(VLOOKUP(V54,'Challan Master'!$B$5:$D$124,2,FALSE),""))</f>
        <v/>
      </c>
      <c r="Y54" s="23" t="n"/>
    </row>
    <row r="55">
      <c r="A55" s="22">
        <f>IF(C55="","",ROW()-4)</f>
        <v/>
      </c>
      <c r="B55" s="22">
        <f>IF(C55="","",IF(MONTH(C55)&lt;=3,"Q4",IF(MONTH(C55)&lt;=6,"Q1",IF(MONTH(C55)&lt;=9,"Q2","Q3"))))</f>
        <v/>
      </c>
      <c r="C55" s="26" t="n"/>
      <c r="D55" s="23" t="n"/>
      <c r="E55" s="19" t="n"/>
      <c r="F55" s="22">
        <f>IF(E55="","",IFERROR(VLOOKUP(E55,'Vendor Master'!$B$5:$Q$54,2,FALSE),""))</f>
        <v/>
      </c>
      <c r="G55" s="22">
        <f>IF(E55="","",IFERROR(VLOOKUP(E55,'Vendor Master'!$B$5:$Q$54,4,FALSE),""))</f>
        <v/>
      </c>
      <c r="H55" s="20">
        <f>IF(E55="","",IFERROR(VLOOKUP(G55,'Rate Master'!$B$5:$C$16,2,FALSE),""))</f>
        <v/>
      </c>
      <c r="I55" s="28" t="n"/>
      <c r="J55" s="29">
        <f>IF(E55="","",IFERROR(IF(VLOOKUP(E55,'Vendor Master'!$B$5:$Q$54,12,FALSE)="Y",VLOOKUP(E55,'Vendor Master'!$B$5:$Q$54,14,FALSE),0),""))</f>
        <v/>
      </c>
      <c r="K55" s="30">
        <f>IF(OR(E55="",I55="",J55=""),"",I55*J55)</f>
        <v/>
      </c>
      <c r="L55" s="30">
        <f>IF(OR(E55="",I55=""),"",I55+IF(K55="",0,K55))</f>
        <v/>
      </c>
      <c r="M55" s="25">
        <f>IF(E55="","",IFERROR(IF(F55="",0.2,IF(AND(VLOOKUP(E55,'Vendor Master'!$B$5:$Q$54,7,FALSE)="Y",C55&gt;=VLOOKUP(E55,'Vendor Master'!$B$5:$Q$54,9,FALSE),C55&lt;=VLOOKUP(E55,'Vendor Master'!$B$5:$Q$54,10,FALSE)),VLOOKUP(E55,'Vendor Master'!$B$5:$Q$54,11,FALSE),VLOOKUP(E55,'Vendor Master'!$B$5:$Q$54,6,FALSE))),""))</f>
        <v/>
      </c>
      <c r="N55" s="30">
        <f>IF(OR(E55="",I55="",M55=""),"",I55*M55)</f>
        <v/>
      </c>
      <c r="O55" s="30">
        <f>IF(OR(E55="",L55=""),"",L55-IF(N55="",0,N55))</f>
        <v/>
      </c>
      <c r="P55" s="26" t="n"/>
      <c r="Q55" s="23" t="n"/>
      <c r="R55" s="28" t="n"/>
      <c r="S55" s="22">
        <f>IF(OR(R55="",O55=""),"",IF(ROUND(R55,2)=ROUND(O55,2),"OK","CHECK"))</f>
        <v/>
      </c>
      <c r="T55" s="31">
        <f>IF(OR(R55="",O55=""),"",R55-O55)</f>
        <v/>
      </c>
      <c r="U55" s="19" t="n"/>
      <c r="V55" s="23" t="n"/>
      <c r="W55" s="32">
        <f>IF(V55="","",IFERROR(VLOOKUP(V55,'Challan Master'!$B$5:$D$124,3,FALSE),""))</f>
        <v/>
      </c>
      <c r="X55" s="22">
        <f>IF(V55="","",IFERROR(VLOOKUP(V55,'Challan Master'!$B$5:$D$124,2,FALSE),""))</f>
        <v/>
      </c>
      <c r="Y55" s="23" t="n"/>
    </row>
    <row r="56">
      <c r="A56" s="22">
        <f>IF(C56="","",ROW()-4)</f>
        <v/>
      </c>
      <c r="B56" s="22">
        <f>IF(C56="","",IF(MONTH(C56)&lt;=3,"Q4",IF(MONTH(C56)&lt;=6,"Q1",IF(MONTH(C56)&lt;=9,"Q2","Q3"))))</f>
        <v/>
      </c>
      <c r="C56" s="26" t="n"/>
      <c r="D56" s="23" t="n"/>
      <c r="E56" s="19" t="n"/>
      <c r="F56" s="22">
        <f>IF(E56="","",IFERROR(VLOOKUP(E56,'Vendor Master'!$B$5:$Q$54,2,FALSE),""))</f>
        <v/>
      </c>
      <c r="G56" s="22">
        <f>IF(E56="","",IFERROR(VLOOKUP(E56,'Vendor Master'!$B$5:$Q$54,4,FALSE),""))</f>
        <v/>
      </c>
      <c r="H56" s="20">
        <f>IF(E56="","",IFERROR(VLOOKUP(G56,'Rate Master'!$B$5:$C$16,2,FALSE),""))</f>
        <v/>
      </c>
      <c r="I56" s="28" t="n"/>
      <c r="J56" s="29">
        <f>IF(E56="","",IFERROR(IF(VLOOKUP(E56,'Vendor Master'!$B$5:$Q$54,12,FALSE)="Y",VLOOKUP(E56,'Vendor Master'!$B$5:$Q$54,14,FALSE),0),""))</f>
        <v/>
      </c>
      <c r="K56" s="30">
        <f>IF(OR(E56="",I56="",J56=""),"",I56*J56)</f>
        <v/>
      </c>
      <c r="L56" s="30">
        <f>IF(OR(E56="",I56=""),"",I56+IF(K56="",0,K56))</f>
        <v/>
      </c>
      <c r="M56" s="25">
        <f>IF(E56="","",IFERROR(IF(F56="",0.2,IF(AND(VLOOKUP(E56,'Vendor Master'!$B$5:$Q$54,7,FALSE)="Y",C56&gt;=VLOOKUP(E56,'Vendor Master'!$B$5:$Q$54,9,FALSE),C56&lt;=VLOOKUP(E56,'Vendor Master'!$B$5:$Q$54,10,FALSE)),VLOOKUP(E56,'Vendor Master'!$B$5:$Q$54,11,FALSE),VLOOKUP(E56,'Vendor Master'!$B$5:$Q$54,6,FALSE))),""))</f>
        <v/>
      </c>
      <c r="N56" s="30">
        <f>IF(OR(E56="",I56="",M56=""),"",I56*M56)</f>
        <v/>
      </c>
      <c r="O56" s="30">
        <f>IF(OR(E56="",L56=""),"",L56-IF(N56="",0,N56))</f>
        <v/>
      </c>
      <c r="P56" s="26" t="n"/>
      <c r="Q56" s="23" t="n"/>
      <c r="R56" s="28" t="n"/>
      <c r="S56" s="22">
        <f>IF(OR(R56="",O56=""),"",IF(ROUND(R56,2)=ROUND(O56,2),"OK","CHECK"))</f>
        <v/>
      </c>
      <c r="T56" s="31">
        <f>IF(OR(R56="",O56=""),"",R56-O56)</f>
        <v/>
      </c>
      <c r="U56" s="19" t="n"/>
      <c r="V56" s="23" t="n"/>
      <c r="W56" s="32">
        <f>IF(V56="","",IFERROR(VLOOKUP(V56,'Challan Master'!$B$5:$D$124,3,FALSE),""))</f>
        <v/>
      </c>
      <c r="X56" s="22">
        <f>IF(V56="","",IFERROR(VLOOKUP(V56,'Challan Master'!$B$5:$D$124,2,FALSE),""))</f>
        <v/>
      </c>
      <c r="Y56" s="23" t="n"/>
    </row>
    <row r="57">
      <c r="A57" s="22">
        <f>IF(C57="","",ROW()-4)</f>
        <v/>
      </c>
      <c r="B57" s="22">
        <f>IF(C57="","",IF(MONTH(C57)&lt;=3,"Q4",IF(MONTH(C57)&lt;=6,"Q1",IF(MONTH(C57)&lt;=9,"Q2","Q3"))))</f>
        <v/>
      </c>
      <c r="C57" s="26" t="n"/>
      <c r="D57" s="23" t="n"/>
      <c r="E57" s="19" t="n"/>
      <c r="F57" s="22">
        <f>IF(E57="","",IFERROR(VLOOKUP(E57,'Vendor Master'!$B$5:$Q$54,2,FALSE),""))</f>
        <v/>
      </c>
      <c r="G57" s="22">
        <f>IF(E57="","",IFERROR(VLOOKUP(E57,'Vendor Master'!$B$5:$Q$54,4,FALSE),""))</f>
        <v/>
      </c>
      <c r="H57" s="20">
        <f>IF(E57="","",IFERROR(VLOOKUP(G57,'Rate Master'!$B$5:$C$16,2,FALSE),""))</f>
        <v/>
      </c>
      <c r="I57" s="28" t="n"/>
      <c r="J57" s="29">
        <f>IF(E57="","",IFERROR(IF(VLOOKUP(E57,'Vendor Master'!$B$5:$Q$54,12,FALSE)="Y",VLOOKUP(E57,'Vendor Master'!$B$5:$Q$54,14,FALSE),0),""))</f>
        <v/>
      </c>
      <c r="K57" s="30">
        <f>IF(OR(E57="",I57="",J57=""),"",I57*J57)</f>
        <v/>
      </c>
      <c r="L57" s="30">
        <f>IF(OR(E57="",I57=""),"",I57+IF(K57="",0,K57))</f>
        <v/>
      </c>
      <c r="M57" s="25">
        <f>IF(E57="","",IFERROR(IF(F57="",0.2,IF(AND(VLOOKUP(E57,'Vendor Master'!$B$5:$Q$54,7,FALSE)="Y",C57&gt;=VLOOKUP(E57,'Vendor Master'!$B$5:$Q$54,9,FALSE),C57&lt;=VLOOKUP(E57,'Vendor Master'!$B$5:$Q$54,10,FALSE)),VLOOKUP(E57,'Vendor Master'!$B$5:$Q$54,11,FALSE),VLOOKUP(E57,'Vendor Master'!$B$5:$Q$54,6,FALSE))),""))</f>
        <v/>
      </c>
      <c r="N57" s="30">
        <f>IF(OR(E57="",I57="",M57=""),"",I57*M57)</f>
        <v/>
      </c>
      <c r="O57" s="30">
        <f>IF(OR(E57="",L57=""),"",L57-IF(N57="",0,N57))</f>
        <v/>
      </c>
      <c r="P57" s="26" t="n"/>
      <c r="Q57" s="23" t="n"/>
      <c r="R57" s="28" t="n"/>
      <c r="S57" s="22">
        <f>IF(OR(R57="",O57=""),"",IF(ROUND(R57,2)=ROUND(O57,2),"OK","CHECK"))</f>
        <v/>
      </c>
      <c r="T57" s="31">
        <f>IF(OR(R57="",O57=""),"",R57-O57)</f>
        <v/>
      </c>
      <c r="U57" s="19" t="n"/>
      <c r="V57" s="23" t="n"/>
      <c r="W57" s="32">
        <f>IF(V57="","",IFERROR(VLOOKUP(V57,'Challan Master'!$B$5:$D$124,3,FALSE),""))</f>
        <v/>
      </c>
      <c r="X57" s="22">
        <f>IF(V57="","",IFERROR(VLOOKUP(V57,'Challan Master'!$B$5:$D$124,2,FALSE),""))</f>
        <v/>
      </c>
      <c r="Y57" s="23" t="n"/>
    </row>
    <row r="58">
      <c r="A58" s="22">
        <f>IF(C58="","",ROW()-4)</f>
        <v/>
      </c>
      <c r="B58" s="22">
        <f>IF(C58="","",IF(MONTH(C58)&lt;=3,"Q4",IF(MONTH(C58)&lt;=6,"Q1",IF(MONTH(C58)&lt;=9,"Q2","Q3"))))</f>
        <v/>
      </c>
      <c r="C58" s="26" t="n"/>
      <c r="D58" s="23" t="n"/>
      <c r="E58" s="19" t="n"/>
      <c r="F58" s="22">
        <f>IF(E58="","",IFERROR(VLOOKUP(E58,'Vendor Master'!$B$5:$Q$54,2,FALSE),""))</f>
        <v/>
      </c>
      <c r="G58" s="22">
        <f>IF(E58="","",IFERROR(VLOOKUP(E58,'Vendor Master'!$B$5:$Q$54,4,FALSE),""))</f>
        <v/>
      </c>
      <c r="H58" s="20">
        <f>IF(E58="","",IFERROR(VLOOKUP(G58,'Rate Master'!$B$5:$C$16,2,FALSE),""))</f>
        <v/>
      </c>
      <c r="I58" s="28" t="n"/>
      <c r="J58" s="29">
        <f>IF(E58="","",IFERROR(IF(VLOOKUP(E58,'Vendor Master'!$B$5:$Q$54,12,FALSE)="Y",VLOOKUP(E58,'Vendor Master'!$B$5:$Q$54,14,FALSE),0),""))</f>
        <v/>
      </c>
      <c r="K58" s="30">
        <f>IF(OR(E58="",I58="",J58=""),"",I58*J58)</f>
        <v/>
      </c>
      <c r="L58" s="30">
        <f>IF(OR(E58="",I58=""),"",I58+IF(K58="",0,K58))</f>
        <v/>
      </c>
      <c r="M58" s="25">
        <f>IF(E58="","",IFERROR(IF(F58="",0.2,IF(AND(VLOOKUP(E58,'Vendor Master'!$B$5:$Q$54,7,FALSE)="Y",C58&gt;=VLOOKUP(E58,'Vendor Master'!$B$5:$Q$54,9,FALSE),C58&lt;=VLOOKUP(E58,'Vendor Master'!$B$5:$Q$54,10,FALSE)),VLOOKUP(E58,'Vendor Master'!$B$5:$Q$54,11,FALSE),VLOOKUP(E58,'Vendor Master'!$B$5:$Q$54,6,FALSE))),""))</f>
        <v/>
      </c>
      <c r="N58" s="30">
        <f>IF(OR(E58="",I58="",M58=""),"",I58*M58)</f>
        <v/>
      </c>
      <c r="O58" s="30">
        <f>IF(OR(E58="",L58=""),"",L58-IF(N58="",0,N58))</f>
        <v/>
      </c>
      <c r="P58" s="26" t="n"/>
      <c r="Q58" s="23" t="n"/>
      <c r="R58" s="28" t="n"/>
      <c r="S58" s="22">
        <f>IF(OR(R58="",O58=""),"",IF(ROUND(R58,2)=ROUND(O58,2),"OK","CHECK"))</f>
        <v/>
      </c>
      <c r="T58" s="31">
        <f>IF(OR(R58="",O58=""),"",R58-O58)</f>
        <v/>
      </c>
      <c r="U58" s="19" t="n"/>
      <c r="V58" s="23" t="n"/>
      <c r="W58" s="32">
        <f>IF(V58="","",IFERROR(VLOOKUP(V58,'Challan Master'!$B$5:$D$124,3,FALSE),""))</f>
        <v/>
      </c>
      <c r="X58" s="22">
        <f>IF(V58="","",IFERROR(VLOOKUP(V58,'Challan Master'!$B$5:$D$124,2,FALSE),""))</f>
        <v/>
      </c>
      <c r="Y58" s="23" t="n"/>
    </row>
    <row r="59">
      <c r="A59" s="22">
        <f>IF(C59="","",ROW()-4)</f>
        <v/>
      </c>
      <c r="B59" s="22">
        <f>IF(C59="","",IF(MONTH(C59)&lt;=3,"Q4",IF(MONTH(C59)&lt;=6,"Q1",IF(MONTH(C59)&lt;=9,"Q2","Q3"))))</f>
        <v/>
      </c>
      <c r="C59" s="26" t="n"/>
      <c r="D59" s="23" t="n"/>
      <c r="E59" s="19" t="n"/>
      <c r="F59" s="22">
        <f>IF(E59="","",IFERROR(VLOOKUP(E59,'Vendor Master'!$B$5:$Q$54,2,FALSE),""))</f>
        <v/>
      </c>
      <c r="G59" s="22">
        <f>IF(E59="","",IFERROR(VLOOKUP(E59,'Vendor Master'!$B$5:$Q$54,4,FALSE),""))</f>
        <v/>
      </c>
      <c r="H59" s="20">
        <f>IF(E59="","",IFERROR(VLOOKUP(G59,'Rate Master'!$B$5:$C$16,2,FALSE),""))</f>
        <v/>
      </c>
      <c r="I59" s="28" t="n"/>
      <c r="J59" s="29">
        <f>IF(E59="","",IFERROR(IF(VLOOKUP(E59,'Vendor Master'!$B$5:$Q$54,12,FALSE)="Y",VLOOKUP(E59,'Vendor Master'!$B$5:$Q$54,14,FALSE),0),""))</f>
        <v/>
      </c>
      <c r="K59" s="30">
        <f>IF(OR(E59="",I59="",J59=""),"",I59*J59)</f>
        <v/>
      </c>
      <c r="L59" s="30">
        <f>IF(OR(E59="",I59=""),"",I59+IF(K59="",0,K59))</f>
        <v/>
      </c>
      <c r="M59" s="25">
        <f>IF(E59="","",IFERROR(IF(F59="",0.2,IF(AND(VLOOKUP(E59,'Vendor Master'!$B$5:$Q$54,7,FALSE)="Y",C59&gt;=VLOOKUP(E59,'Vendor Master'!$B$5:$Q$54,9,FALSE),C59&lt;=VLOOKUP(E59,'Vendor Master'!$B$5:$Q$54,10,FALSE)),VLOOKUP(E59,'Vendor Master'!$B$5:$Q$54,11,FALSE),VLOOKUP(E59,'Vendor Master'!$B$5:$Q$54,6,FALSE))),""))</f>
        <v/>
      </c>
      <c r="N59" s="30">
        <f>IF(OR(E59="",I59="",M59=""),"",I59*M59)</f>
        <v/>
      </c>
      <c r="O59" s="30">
        <f>IF(OR(E59="",L59=""),"",L59-IF(N59="",0,N59))</f>
        <v/>
      </c>
      <c r="P59" s="26" t="n"/>
      <c r="Q59" s="23" t="n"/>
      <c r="R59" s="28" t="n"/>
      <c r="S59" s="22">
        <f>IF(OR(R59="",O59=""),"",IF(ROUND(R59,2)=ROUND(O59,2),"OK","CHECK"))</f>
        <v/>
      </c>
      <c r="T59" s="31">
        <f>IF(OR(R59="",O59=""),"",R59-O59)</f>
        <v/>
      </c>
      <c r="U59" s="19" t="n"/>
      <c r="V59" s="23" t="n"/>
      <c r="W59" s="32">
        <f>IF(V59="","",IFERROR(VLOOKUP(V59,'Challan Master'!$B$5:$D$124,3,FALSE),""))</f>
        <v/>
      </c>
      <c r="X59" s="22">
        <f>IF(V59="","",IFERROR(VLOOKUP(V59,'Challan Master'!$B$5:$D$124,2,FALSE),""))</f>
        <v/>
      </c>
      <c r="Y59" s="23" t="n"/>
    </row>
    <row r="60">
      <c r="A60" s="22">
        <f>IF(C60="","",ROW()-4)</f>
        <v/>
      </c>
      <c r="B60" s="22">
        <f>IF(C60="","",IF(MONTH(C60)&lt;=3,"Q4",IF(MONTH(C60)&lt;=6,"Q1",IF(MONTH(C60)&lt;=9,"Q2","Q3"))))</f>
        <v/>
      </c>
      <c r="C60" s="26" t="n"/>
      <c r="D60" s="23" t="n"/>
      <c r="E60" s="19" t="n"/>
      <c r="F60" s="22">
        <f>IF(E60="","",IFERROR(VLOOKUP(E60,'Vendor Master'!$B$5:$Q$54,2,FALSE),""))</f>
        <v/>
      </c>
      <c r="G60" s="22">
        <f>IF(E60="","",IFERROR(VLOOKUP(E60,'Vendor Master'!$B$5:$Q$54,4,FALSE),""))</f>
        <v/>
      </c>
      <c r="H60" s="20">
        <f>IF(E60="","",IFERROR(VLOOKUP(G60,'Rate Master'!$B$5:$C$16,2,FALSE),""))</f>
        <v/>
      </c>
      <c r="I60" s="28" t="n"/>
      <c r="J60" s="29">
        <f>IF(E60="","",IFERROR(IF(VLOOKUP(E60,'Vendor Master'!$B$5:$Q$54,12,FALSE)="Y",VLOOKUP(E60,'Vendor Master'!$B$5:$Q$54,14,FALSE),0),""))</f>
        <v/>
      </c>
      <c r="K60" s="30">
        <f>IF(OR(E60="",I60="",J60=""),"",I60*J60)</f>
        <v/>
      </c>
      <c r="L60" s="30">
        <f>IF(OR(E60="",I60=""),"",I60+IF(K60="",0,K60))</f>
        <v/>
      </c>
      <c r="M60" s="25">
        <f>IF(E60="","",IFERROR(IF(F60="",0.2,IF(AND(VLOOKUP(E60,'Vendor Master'!$B$5:$Q$54,7,FALSE)="Y",C60&gt;=VLOOKUP(E60,'Vendor Master'!$B$5:$Q$54,9,FALSE),C60&lt;=VLOOKUP(E60,'Vendor Master'!$B$5:$Q$54,10,FALSE)),VLOOKUP(E60,'Vendor Master'!$B$5:$Q$54,11,FALSE),VLOOKUP(E60,'Vendor Master'!$B$5:$Q$54,6,FALSE))),""))</f>
        <v/>
      </c>
      <c r="N60" s="30">
        <f>IF(OR(E60="",I60="",M60=""),"",I60*M60)</f>
        <v/>
      </c>
      <c r="O60" s="30">
        <f>IF(OR(E60="",L60=""),"",L60-IF(N60="",0,N60))</f>
        <v/>
      </c>
      <c r="P60" s="26" t="n"/>
      <c r="Q60" s="23" t="n"/>
      <c r="R60" s="28" t="n"/>
      <c r="S60" s="22">
        <f>IF(OR(R60="",O60=""),"",IF(ROUND(R60,2)=ROUND(O60,2),"OK","CHECK"))</f>
        <v/>
      </c>
      <c r="T60" s="31">
        <f>IF(OR(R60="",O60=""),"",R60-O60)</f>
        <v/>
      </c>
      <c r="U60" s="19" t="n"/>
      <c r="V60" s="23" t="n"/>
      <c r="W60" s="32">
        <f>IF(V60="","",IFERROR(VLOOKUP(V60,'Challan Master'!$B$5:$D$124,3,FALSE),""))</f>
        <v/>
      </c>
      <c r="X60" s="22">
        <f>IF(V60="","",IFERROR(VLOOKUP(V60,'Challan Master'!$B$5:$D$124,2,FALSE),""))</f>
        <v/>
      </c>
      <c r="Y60" s="23" t="n"/>
    </row>
    <row r="61">
      <c r="A61" s="22">
        <f>IF(C61="","",ROW()-4)</f>
        <v/>
      </c>
      <c r="B61" s="22">
        <f>IF(C61="","",IF(MONTH(C61)&lt;=3,"Q4",IF(MONTH(C61)&lt;=6,"Q1",IF(MONTH(C61)&lt;=9,"Q2","Q3"))))</f>
        <v/>
      </c>
      <c r="C61" s="26" t="n"/>
      <c r="D61" s="23" t="n"/>
      <c r="E61" s="19" t="n"/>
      <c r="F61" s="22">
        <f>IF(E61="","",IFERROR(VLOOKUP(E61,'Vendor Master'!$B$5:$Q$54,2,FALSE),""))</f>
        <v/>
      </c>
      <c r="G61" s="22">
        <f>IF(E61="","",IFERROR(VLOOKUP(E61,'Vendor Master'!$B$5:$Q$54,4,FALSE),""))</f>
        <v/>
      </c>
      <c r="H61" s="20">
        <f>IF(E61="","",IFERROR(VLOOKUP(G61,'Rate Master'!$B$5:$C$16,2,FALSE),""))</f>
        <v/>
      </c>
      <c r="I61" s="28" t="n"/>
      <c r="J61" s="29">
        <f>IF(E61="","",IFERROR(IF(VLOOKUP(E61,'Vendor Master'!$B$5:$Q$54,12,FALSE)="Y",VLOOKUP(E61,'Vendor Master'!$B$5:$Q$54,14,FALSE),0),""))</f>
        <v/>
      </c>
      <c r="K61" s="30">
        <f>IF(OR(E61="",I61="",J61=""),"",I61*J61)</f>
        <v/>
      </c>
      <c r="L61" s="30">
        <f>IF(OR(E61="",I61=""),"",I61+IF(K61="",0,K61))</f>
        <v/>
      </c>
      <c r="M61" s="25">
        <f>IF(E61="","",IFERROR(IF(F61="",0.2,IF(AND(VLOOKUP(E61,'Vendor Master'!$B$5:$Q$54,7,FALSE)="Y",C61&gt;=VLOOKUP(E61,'Vendor Master'!$B$5:$Q$54,9,FALSE),C61&lt;=VLOOKUP(E61,'Vendor Master'!$B$5:$Q$54,10,FALSE)),VLOOKUP(E61,'Vendor Master'!$B$5:$Q$54,11,FALSE),VLOOKUP(E61,'Vendor Master'!$B$5:$Q$54,6,FALSE))),""))</f>
        <v/>
      </c>
      <c r="N61" s="30">
        <f>IF(OR(E61="",I61="",M61=""),"",I61*M61)</f>
        <v/>
      </c>
      <c r="O61" s="30">
        <f>IF(OR(E61="",L61=""),"",L61-IF(N61="",0,N61))</f>
        <v/>
      </c>
      <c r="P61" s="26" t="n"/>
      <c r="Q61" s="23" t="n"/>
      <c r="R61" s="28" t="n"/>
      <c r="S61" s="22">
        <f>IF(OR(R61="",O61=""),"",IF(ROUND(R61,2)=ROUND(O61,2),"OK","CHECK"))</f>
        <v/>
      </c>
      <c r="T61" s="31">
        <f>IF(OR(R61="",O61=""),"",R61-O61)</f>
        <v/>
      </c>
      <c r="U61" s="19" t="n"/>
      <c r="V61" s="23" t="n"/>
      <c r="W61" s="32">
        <f>IF(V61="","",IFERROR(VLOOKUP(V61,'Challan Master'!$B$5:$D$124,3,FALSE),""))</f>
        <v/>
      </c>
      <c r="X61" s="22">
        <f>IF(V61="","",IFERROR(VLOOKUP(V61,'Challan Master'!$B$5:$D$124,2,FALSE),""))</f>
        <v/>
      </c>
      <c r="Y61" s="23" t="n"/>
    </row>
    <row r="62">
      <c r="A62" s="22">
        <f>IF(C62="","",ROW()-4)</f>
        <v/>
      </c>
      <c r="B62" s="22">
        <f>IF(C62="","",IF(MONTH(C62)&lt;=3,"Q4",IF(MONTH(C62)&lt;=6,"Q1",IF(MONTH(C62)&lt;=9,"Q2","Q3"))))</f>
        <v/>
      </c>
      <c r="C62" s="26" t="n"/>
      <c r="D62" s="23" t="n"/>
      <c r="E62" s="19" t="n"/>
      <c r="F62" s="22">
        <f>IF(E62="","",IFERROR(VLOOKUP(E62,'Vendor Master'!$B$5:$Q$54,2,FALSE),""))</f>
        <v/>
      </c>
      <c r="G62" s="22">
        <f>IF(E62="","",IFERROR(VLOOKUP(E62,'Vendor Master'!$B$5:$Q$54,4,FALSE),""))</f>
        <v/>
      </c>
      <c r="H62" s="20">
        <f>IF(E62="","",IFERROR(VLOOKUP(G62,'Rate Master'!$B$5:$C$16,2,FALSE),""))</f>
        <v/>
      </c>
      <c r="I62" s="28" t="n"/>
      <c r="J62" s="29">
        <f>IF(E62="","",IFERROR(IF(VLOOKUP(E62,'Vendor Master'!$B$5:$Q$54,12,FALSE)="Y",VLOOKUP(E62,'Vendor Master'!$B$5:$Q$54,14,FALSE),0),""))</f>
        <v/>
      </c>
      <c r="K62" s="30">
        <f>IF(OR(E62="",I62="",J62=""),"",I62*J62)</f>
        <v/>
      </c>
      <c r="L62" s="30">
        <f>IF(OR(E62="",I62=""),"",I62+IF(K62="",0,K62))</f>
        <v/>
      </c>
      <c r="M62" s="25">
        <f>IF(E62="","",IFERROR(IF(F62="",0.2,IF(AND(VLOOKUP(E62,'Vendor Master'!$B$5:$Q$54,7,FALSE)="Y",C62&gt;=VLOOKUP(E62,'Vendor Master'!$B$5:$Q$54,9,FALSE),C62&lt;=VLOOKUP(E62,'Vendor Master'!$B$5:$Q$54,10,FALSE)),VLOOKUP(E62,'Vendor Master'!$B$5:$Q$54,11,FALSE),VLOOKUP(E62,'Vendor Master'!$B$5:$Q$54,6,FALSE))),""))</f>
        <v/>
      </c>
      <c r="N62" s="30">
        <f>IF(OR(E62="",I62="",M62=""),"",I62*M62)</f>
        <v/>
      </c>
      <c r="O62" s="30">
        <f>IF(OR(E62="",L62=""),"",L62-IF(N62="",0,N62))</f>
        <v/>
      </c>
      <c r="P62" s="26" t="n"/>
      <c r="Q62" s="23" t="n"/>
      <c r="R62" s="28" t="n"/>
      <c r="S62" s="22">
        <f>IF(OR(R62="",O62=""),"",IF(ROUND(R62,2)=ROUND(O62,2),"OK","CHECK"))</f>
        <v/>
      </c>
      <c r="T62" s="31">
        <f>IF(OR(R62="",O62=""),"",R62-O62)</f>
        <v/>
      </c>
      <c r="U62" s="19" t="n"/>
      <c r="V62" s="23" t="n"/>
      <c r="W62" s="32">
        <f>IF(V62="","",IFERROR(VLOOKUP(V62,'Challan Master'!$B$5:$D$124,3,FALSE),""))</f>
        <v/>
      </c>
      <c r="X62" s="22">
        <f>IF(V62="","",IFERROR(VLOOKUP(V62,'Challan Master'!$B$5:$D$124,2,FALSE),""))</f>
        <v/>
      </c>
      <c r="Y62" s="23" t="n"/>
    </row>
    <row r="63">
      <c r="A63" s="22">
        <f>IF(C63="","",ROW()-4)</f>
        <v/>
      </c>
      <c r="B63" s="22">
        <f>IF(C63="","",IF(MONTH(C63)&lt;=3,"Q4",IF(MONTH(C63)&lt;=6,"Q1",IF(MONTH(C63)&lt;=9,"Q2","Q3"))))</f>
        <v/>
      </c>
      <c r="C63" s="26" t="n"/>
      <c r="D63" s="23" t="n"/>
      <c r="E63" s="19" t="n"/>
      <c r="F63" s="22">
        <f>IF(E63="","",IFERROR(VLOOKUP(E63,'Vendor Master'!$B$5:$Q$54,2,FALSE),""))</f>
        <v/>
      </c>
      <c r="G63" s="22">
        <f>IF(E63="","",IFERROR(VLOOKUP(E63,'Vendor Master'!$B$5:$Q$54,4,FALSE),""))</f>
        <v/>
      </c>
      <c r="H63" s="20">
        <f>IF(E63="","",IFERROR(VLOOKUP(G63,'Rate Master'!$B$5:$C$16,2,FALSE),""))</f>
        <v/>
      </c>
      <c r="I63" s="28" t="n"/>
      <c r="J63" s="29">
        <f>IF(E63="","",IFERROR(IF(VLOOKUP(E63,'Vendor Master'!$B$5:$Q$54,12,FALSE)="Y",VLOOKUP(E63,'Vendor Master'!$B$5:$Q$54,14,FALSE),0),""))</f>
        <v/>
      </c>
      <c r="K63" s="30">
        <f>IF(OR(E63="",I63="",J63=""),"",I63*J63)</f>
        <v/>
      </c>
      <c r="L63" s="30">
        <f>IF(OR(E63="",I63=""),"",I63+IF(K63="",0,K63))</f>
        <v/>
      </c>
      <c r="M63" s="25">
        <f>IF(E63="","",IFERROR(IF(F63="",0.2,IF(AND(VLOOKUP(E63,'Vendor Master'!$B$5:$Q$54,7,FALSE)="Y",C63&gt;=VLOOKUP(E63,'Vendor Master'!$B$5:$Q$54,9,FALSE),C63&lt;=VLOOKUP(E63,'Vendor Master'!$B$5:$Q$54,10,FALSE)),VLOOKUP(E63,'Vendor Master'!$B$5:$Q$54,11,FALSE),VLOOKUP(E63,'Vendor Master'!$B$5:$Q$54,6,FALSE))),""))</f>
        <v/>
      </c>
      <c r="N63" s="30">
        <f>IF(OR(E63="",I63="",M63=""),"",I63*M63)</f>
        <v/>
      </c>
      <c r="O63" s="30">
        <f>IF(OR(E63="",L63=""),"",L63-IF(N63="",0,N63))</f>
        <v/>
      </c>
      <c r="P63" s="26" t="n"/>
      <c r="Q63" s="23" t="n"/>
      <c r="R63" s="28" t="n"/>
      <c r="S63" s="22">
        <f>IF(OR(R63="",O63=""),"",IF(ROUND(R63,2)=ROUND(O63,2),"OK","CHECK"))</f>
        <v/>
      </c>
      <c r="T63" s="31">
        <f>IF(OR(R63="",O63=""),"",R63-O63)</f>
        <v/>
      </c>
      <c r="U63" s="19" t="n"/>
      <c r="V63" s="23" t="n"/>
      <c r="W63" s="32">
        <f>IF(V63="","",IFERROR(VLOOKUP(V63,'Challan Master'!$B$5:$D$124,3,FALSE),""))</f>
        <v/>
      </c>
      <c r="X63" s="22">
        <f>IF(V63="","",IFERROR(VLOOKUP(V63,'Challan Master'!$B$5:$D$124,2,FALSE),""))</f>
        <v/>
      </c>
      <c r="Y63" s="23" t="n"/>
    </row>
    <row r="64">
      <c r="A64" s="22">
        <f>IF(C64="","",ROW()-4)</f>
        <v/>
      </c>
      <c r="B64" s="22">
        <f>IF(C64="","",IF(MONTH(C64)&lt;=3,"Q4",IF(MONTH(C64)&lt;=6,"Q1",IF(MONTH(C64)&lt;=9,"Q2","Q3"))))</f>
        <v/>
      </c>
      <c r="C64" s="26" t="n"/>
      <c r="D64" s="23" t="n"/>
      <c r="E64" s="19" t="n"/>
      <c r="F64" s="22">
        <f>IF(E64="","",IFERROR(VLOOKUP(E64,'Vendor Master'!$B$5:$Q$54,2,FALSE),""))</f>
        <v/>
      </c>
      <c r="G64" s="22">
        <f>IF(E64="","",IFERROR(VLOOKUP(E64,'Vendor Master'!$B$5:$Q$54,4,FALSE),""))</f>
        <v/>
      </c>
      <c r="H64" s="20">
        <f>IF(E64="","",IFERROR(VLOOKUP(G64,'Rate Master'!$B$5:$C$16,2,FALSE),""))</f>
        <v/>
      </c>
      <c r="I64" s="28" t="n"/>
      <c r="J64" s="29">
        <f>IF(E64="","",IFERROR(IF(VLOOKUP(E64,'Vendor Master'!$B$5:$Q$54,12,FALSE)="Y",VLOOKUP(E64,'Vendor Master'!$B$5:$Q$54,14,FALSE),0),""))</f>
        <v/>
      </c>
      <c r="K64" s="30">
        <f>IF(OR(E64="",I64="",J64=""),"",I64*J64)</f>
        <v/>
      </c>
      <c r="L64" s="30">
        <f>IF(OR(E64="",I64=""),"",I64+IF(K64="",0,K64))</f>
        <v/>
      </c>
      <c r="M64" s="25">
        <f>IF(E64="","",IFERROR(IF(F64="",0.2,IF(AND(VLOOKUP(E64,'Vendor Master'!$B$5:$Q$54,7,FALSE)="Y",C64&gt;=VLOOKUP(E64,'Vendor Master'!$B$5:$Q$54,9,FALSE),C64&lt;=VLOOKUP(E64,'Vendor Master'!$B$5:$Q$54,10,FALSE)),VLOOKUP(E64,'Vendor Master'!$B$5:$Q$54,11,FALSE),VLOOKUP(E64,'Vendor Master'!$B$5:$Q$54,6,FALSE))),""))</f>
        <v/>
      </c>
      <c r="N64" s="30">
        <f>IF(OR(E64="",I64="",M64=""),"",I64*M64)</f>
        <v/>
      </c>
      <c r="O64" s="30">
        <f>IF(OR(E64="",L64=""),"",L64-IF(N64="",0,N64))</f>
        <v/>
      </c>
      <c r="P64" s="26" t="n"/>
      <c r="Q64" s="23" t="n"/>
      <c r="R64" s="28" t="n"/>
      <c r="S64" s="22">
        <f>IF(OR(R64="",O64=""),"",IF(ROUND(R64,2)=ROUND(O64,2),"OK","CHECK"))</f>
        <v/>
      </c>
      <c r="T64" s="31">
        <f>IF(OR(R64="",O64=""),"",R64-O64)</f>
        <v/>
      </c>
      <c r="U64" s="19" t="n"/>
      <c r="V64" s="23" t="n"/>
      <c r="W64" s="32">
        <f>IF(V64="","",IFERROR(VLOOKUP(V64,'Challan Master'!$B$5:$D$124,3,FALSE),""))</f>
        <v/>
      </c>
      <c r="X64" s="22">
        <f>IF(V64="","",IFERROR(VLOOKUP(V64,'Challan Master'!$B$5:$D$124,2,FALSE),""))</f>
        <v/>
      </c>
      <c r="Y64" s="23" t="n"/>
    </row>
    <row r="65">
      <c r="A65" s="22">
        <f>IF(C65="","",ROW()-4)</f>
        <v/>
      </c>
      <c r="B65" s="22">
        <f>IF(C65="","",IF(MONTH(C65)&lt;=3,"Q4",IF(MONTH(C65)&lt;=6,"Q1",IF(MONTH(C65)&lt;=9,"Q2","Q3"))))</f>
        <v/>
      </c>
      <c r="C65" s="26" t="n"/>
      <c r="D65" s="23" t="n"/>
      <c r="E65" s="19" t="n"/>
      <c r="F65" s="22">
        <f>IF(E65="","",IFERROR(VLOOKUP(E65,'Vendor Master'!$B$5:$Q$54,2,FALSE),""))</f>
        <v/>
      </c>
      <c r="G65" s="22">
        <f>IF(E65="","",IFERROR(VLOOKUP(E65,'Vendor Master'!$B$5:$Q$54,4,FALSE),""))</f>
        <v/>
      </c>
      <c r="H65" s="20">
        <f>IF(E65="","",IFERROR(VLOOKUP(G65,'Rate Master'!$B$5:$C$16,2,FALSE),""))</f>
        <v/>
      </c>
      <c r="I65" s="28" t="n"/>
      <c r="J65" s="29">
        <f>IF(E65="","",IFERROR(IF(VLOOKUP(E65,'Vendor Master'!$B$5:$Q$54,12,FALSE)="Y",VLOOKUP(E65,'Vendor Master'!$B$5:$Q$54,14,FALSE),0),""))</f>
        <v/>
      </c>
      <c r="K65" s="30">
        <f>IF(OR(E65="",I65="",J65=""),"",I65*J65)</f>
        <v/>
      </c>
      <c r="L65" s="30">
        <f>IF(OR(E65="",I65=""),"",I65+IF(K65="",0,K65))</f>
        <v/>
      </c>
      <c r="M65" s="25">
        <f>IF(E65="","",IFERROR(IF(F65="",0.2,IF(AND(VLOOKUP(E65,'Vendor Master'!$B$5:$Q$54,7,FALSE)="Y",C65&gt;=VLOOKUP(E65,'Vendor Master'!$B$5:$Q$54,9,FALSE),C65&lt;=VLOOKUP(E65,'Vendor Master'!$B$5:$Q$54,10,FALSE)),VLOOKUP(E65,'Vendor Master'!$B$5:$Q$54,11,FALSE),VLOOKUP(E65,'Vendor Master'!$B$5:$Q$54,6,FALSE))),""))</f>
        <v/>
      </c>
      <c r="N65" s="30">
        <f>IF(OR(E65="",I65="",M65=""),"",I65*M65)</f>
        <v/>
      </c>
      <c r="O65" s="30">
        <f>IF(OR(E65="",L65=""),"",L65-IF(N65="",0,N65))</f>
        <v/>
      </c>
      <c r="P65" s="26" t="n"/>
      <c r="Q65" s="23" t="n"/>
      <c r="R65" s="28" t="n"/>
      <c r="S65" s="22">
        <f>IF(OR(R65="",O65=""),"",IF(ROUND(R65,2)=ROUND(O65,2),"OK","CHECK"))</f>
        <v/>
      </c>
      <c r="T65" s="31">
        <f>IF(OR(R65="",O65=""),"",R65-O65)</f>
        <v/>
      </c>
      <c r="U65" s="19" t="n"/>
      <c r="V65" s="23" t="n"/>
      <c r="W65" s="32">
        <f>IF(V65="","",IFERROR(VLOOKUP(V65,'Challan Master'!$B$5:$D$124,3,FALSE),""))</f>
        <v/>
      </c>
      <c r="X65" s="22">
        <f>IF(V65="","",IFERROR(VLOOKUP(V65,'Challan Master'!$B$5:$D$124,2,FALSE),""))</f>
        <v/>
      </c>
      <c r="Y65" s="23" t="n"/>
    </row>
    <row r="66">
      <c r="A66" s="22">
        <f>IF(C66="","",ROW()-4)</f>
        <v/>
      </c>
      <c r="B66" s="22">
        <f>IF(C66="","",IF(MONTH(C66)&lt;=3,"Q4",IF(MONTH(C66)&lt;=6,"Q1",IF(MONTH(C66)&lt;=9,"Q2","Q3"))))</f>
        <v/>
      </c>
      <c r="C66" s="26" t="n"/>
      <c r="D66" s="23" t="n"/>
      <c r="E66" s="19" t="n"/>
      <c r="F66" s="22">
        <f>IF(E66="","",IFERROR(VLOOKUP(E66,'Vendor Master'!$B$5:$Q$54,2,FALSE),""))</f>
        <v/>
      </c>
      <c r="G66" s="22">
        <f>IF(E66="","",IFERROR(VLOOKUP(E66,'Vendor Master'!$B$5:$Q$54,4,FALSE),""))</f>
        <v/>
      </c>
      <c r="H66" s="20">
        <f>IF(E66="","",IFERROR(VLOOKUP(G66,'Rate Master'!$B$5:$C$16,2,FALSE),""))</f>
        <v/>
      </c>
      <c r="I66" s="28" t="n"/>
      <c r="J66" s="29">
        <f>IF(E66="","",IFERROR(IF(VLOOKUP(E66,'Vendor Master'!$B$5:$Q$54,12,FALSE)="Y",VLOOKUP(E66,'Vendor Master'!$B$5:$Q$54,14,FALSE),0),""))</f>
        <v/>
      </c>
      <c r="K66" s="30">
        <f>IF(OR(E66="",I66="",J66=""),"",I66*J66)</f>
        <v/>
      </c>
      <c r="L66" s="30">
        <f>IF(OR(E66="",I66=""),"",I66+IF(K66="",0,K66))</f>
        <v/>
      </c>
      <c r="M66" s="25">
        <f>IF(E66="","",IFERROR(IF(F66="",0.2,IF(AND(VLOOKUP(E66,'Vendor Master'!$B$5:$Q$54,7,FALSE)="Y",C66&gt;=VLOOKUP(E66,'Vendor Master'!$B$5:$Q$54,9,FALSE),C66&lt;=VLOOKUP(E66,'Vendor Master'!$B$5:$Q$54,10,FALSE)),VLOOKUP(E66,'Vendor Master'!$B$5:$Q$54,11,FALSE),VLOOKUP(E66,'Vendor Master'!$B$5:$Q$54,6,FALSE))),""))</f>
        <v/>
      </c>
      <c r="N66" s="30">
        <f>IF(OR(E66="",I66="",M66=""),"",I66*M66)</f>
        <v/>
      </c>
      <c r="O66" s="30">
        <f>IF(OR(E66="",L66=""),"",L66-IF(N66="",0,N66))</f>
        <v/>
      </c>
      <c r="P66" s="26" t="n"/>
      <c r="Q66" s="23" t="n"/>
      <c r="R66" s="28" t="n"/>
      <c r="S66" s="22">
        <f>IF(OR(R66="",O66=""),"",IF(ROUND(R66,2)=ROUND(O66,2),"OK","CHECK"))</f>
        <v/>
      </c>
      <c r="T66" s="31">
        <f>IF(OR(R66="",O66=""),"",R66-O66)</f>
        <v/>
      </c>
      <c r="U66" s="19" t="n"/>
      <c r="V66" s="23" t="n"/>
      <c r="W66" s="32">
        <f>IF(V66="","",IFERROR(VLOOKUP(V66,'Challan Master'!$B$5:$D$124,3,FALSE),""))</f>
        <v/>
      </c>
      <c r="X66" s="22">
        <f>IF(V66="","",IFERROR(VLOOKUP(V66,'Challan Master'!$B$5:$D$124,2,FALSE),""))</f>
        <v/>
      </c>
      <c r="Y66" s="23" t="n"/>
    </row>
    <row r="67">
      <c r="A67" s="22">
        <f>IF(C67="","",ROW()-4)</f>
        <v/>
      </c>
      <c r="B67" s="22">
        <f>IF(C67="","",IF(MONTH(C67)&lt;=3,"Q4",IF(MONTH(C67)&lt;=6,"Q1",IF(MONTH(C67)&lt;=9,"Q2","Q3"))))</f>
        <v/>
      </c>
      <c r="C67" s="26" t="n"/>
      <c r="D67" s="23" t="n"/>
      <c r="E67" s="19" t="n"/>
      <c r="F67" s="22">
        <f>IF(E67="","",IFERROR(VLOOKUP(E67,'Vendor Master'!$B$5:$Q$54,2,FALSE),""))</f>
        <v/>
      </c>
      <c r="G67" s="22">
        <f>IF(E67="","",IFERROR(VLOOKUP(E67,'Vendor Master'!$B$5:$Q$54,4,FALSE),""))</f>
        <v/>
      </c>
      <c r="H67" s="20">
        <f>IF(E67="","",IFERROR(VLOOKUP(G67,'Rate Master'!$B$5:$C$16,2,FALSE),""))</f>
        <v/>
      </c>
      <c r="I67" s="28" t="n"/>
      <c r="J67" s="29">
        <f>IF(E67="","",IFERROR(IF(VLOOKUP(E67,'Vendor Master'!$B$5:$Q$54,12,FALSE)="Y",VLOOKUP(E67,'Vendor Master'!$B$5:$Q$54,14,FALSE),0),""))</f>
        <v/>
      </c>
      <c r="K67" s="30">
        <f>IF(OR(E67="",I67="",J67=""),"",I67*J67)</f>
        <v/>
      </c>
      <c r="L67" s="30">
        <f>IF(OR(E67="",I67=""),"",I67+IF(K67="",0,K67))</f>
        <v/>
      </c>
      <c r="M67" s="25">
        <f>IF(E67="","",IFERROR(IF(F67="",0.2,IF(AND(VLOOKUP(E67,'Vendor Master'!$B$5:$Q$54,7,FALSE)="Y",C67&gt;=VLOOKUP(E67,'Vendor Master'!$B$5:$Q$54,9,FALSE),C67&lt;=VLOOKUP(E67,'Vendor Master'!$B$5:$Q$54,10,FALSE)),VLOOKUP(E67,'Vendor Master'!$B$5:$Q$54,11,FALSE),VLOOKUP(E67,'Vendor Master'!$B$5:$Q$54,6,FALSE))),""))</f>
        <v/>
      </c>
      <c r="N67" s="30">
        <f>IF(OR(E67="",I67="",M67=""),"",I67*M67)</f>
        <v/>
      </c>
      <c r="O67" s="30">
        <f>IF(OR(E67="",L67=""),"",L67-IF(N67="",0,N67))</f>
        <v/>
      </c>
      <c r="P67" s="26" t="n"/>
      <c r="Q67" s="23" t="n"/>
      <c r="R67" s="28" t="n"/>
      <c r="S67" s="22">
        <f>IF(OR(R67="",O67=""),"",IF(ROUND(R67,2)=ROUND(O67,2),"OK","CHECK"))</f>
        <v/>
      </c>
      <c r="T67" s="31">
        <f>IF(OR(R67="",O67=""),"",R67-O67)</f>
        <v/>
      </c>
      <c r="U67" s="19" t="n"/>
      <c r="V67" s="23" t="n"/>
      <c r="W67" s="32">
        <f>IF(V67="","",IFERROR(VLOOKUP(V67,'Challan Master'!$B$5:$D$124,3,FALSE),""))</f>
        <v/>
      </c>
      <c r="X67" s="22">
        <f>IF(V67="","",IFERROR(VLOOKUP(V67,'Challan Master'!$B$5:$D$124,2,FALSE),""))</f>
        <v/>
      </c>
      <c r="Y67" s="23" t="n"/>
    </row>
    <row r="68">
      <c r="A68" s="22">
        <f>IF(C68="","",ROW()-4)</f>
        <v/>
      </c>
      <c r="B68" s="22">
        <f>IF(C68="","",IF(MONTH(C68)&lt;=3,"Q4",IF(MONTH(C68)&lt;=6,"Q1",IF(MONTH(C68)&lt;=9,"Q2","Q3"))))</f>
        <v/>
      </c>
      <c r="C68" s="26" t="n"/>
      <c r="D68" s="23" t="n"/>
      <c r="E68" s="19" t="n"/>
      <c r="F68" s="22">
        <f>IF(E68="","",IFERROR(VLOOKUP(E68,'Vendor Master'!$B$5:$Q$54,2,FALSE),""))</f>
        <v/>
      </c>
      <c r="G68" s="22">
        <f>IF(E68="","",IFERROR(VLOOKUP(E68,'Vendor Master'!$B$5:$Q$54,4,FALSE),""))</f>
        <v/>
      </c>
      <c r="H68" s="20">
        <f>IF(E68="","",IFERROR(VLOOKUP(G68,'Rate Master'!$B$5:$C$16,2,FALSE),""))</f>
        <v/>
      </c>
      <c r="I68" s="28" t="n"/>
      <c r="J68" s="29">
        <f>IF(E68="","",IFERROR(IF(VLOOKUP(E68,'Vendor Master'!$B$5:$Q$54,12,FALSE)="Y",VLOOKUP(E68,'Vendor Master'!$B$5:$Q$54,14,FALSE),0),""))</f>
        <v/>
      </c>
      <c r="K68" s="30">
        <f>IF(OR(E68="",I68="",J68=""),"",I68*J68)</f>
        <v/>
      </c>
      <c r="L68" s="30">
        <f>IF(OR(E68="",I68=""),"",I68+IF(K68="",0,K68))</f>
        <v/>
      </c>
      <c r="M68" s="25">
        <f>IF(E68="","",IFERROR(IF(F68="",0.2,IF(AND(VLOOKUP(E68,'Vendor Master'!$B$5:$Q$54,7,FALSE)="Y",C68&gt;=VLOOKUP(E68,'Vendor Master'!$B$5:$Q$54,9,FALSE),C68&lt;=VLOOKUP(E68,'Vendor Master'!$B$5:$Q$54,10,FALSE)),VLOOKUP(E68,'Vendor Master'!$B$5:$Q$54,11,FALSE),VLOOKUP(E68,'Vendor Master'!$B$5:$Q$54,6,FALSE))),""))</f>
        <v/>
      </c>
      <c r="N68" s="30">
        <f>IF(OR(E68="",I68="",M68=""),"",I68*M68)</f>
        <v/>
      </c>
      <c r="O68" s="30">
        <f>IF(OR(E68="",L68=""),"",L68-IF(N68="",0,N68))</f>
        <v/>
      </c>
      <c r="P68" s="26" t="n"/>
      <c r="Q68" s="23" t="n"/>
      <c r="R68" s="28" t="n"/>
      <c r="S68" s="22">
        <f>IF(OR(R68="",O68=""),"",IF(ROUND(R68,2)=ROUND(O68,2),"OK","CHECK"))</f>
        <v/>
      </c>
      <c r="T68" s="31">
        <f>IF(OR(R68="",O68=""),"",R68-O68)</f>
        <v/>
      </c>
      <c r="U68" s="19" t="n"/>
      <c r="V68" s="23" t="n"/>
      <c r="W68" s="32">
        <f>IF(V68="","",IFERROR(VLOOKUP(V68,'Challan Master'!$B$5:$D$124,3,FALSE),""))</f>
        <v/>
      </c>
      <c r="X68" s="22">
        <f>IF(V68="","",IFERROR(VLOOKUP(V68,'Challan Master'!$B$5:$D$124,2,FALSE),""))</f>
        <v/>
      </c>
      <c r="Y68" s="23" t="n"/>
    </row>
    <row r="69">
      <c r="A69" s="22">
        <f>IF(C69="","",ROW()-4)</f>
        <v/>
      </c>
      <c r="B69" s="22">
        <f>IF(C69="","",IF(MONTH(C69)&lt;=3,"Q4",IF(MONTH(C69)&lt;=6,"Q1",IF(MONTH(C69)&lt;=9,"Q2","Q3"))))</f>
        <v/>
      </c>
      <c r="C69" s="26" t="n"/>
      <c r="D69" s="23" t="n"/>
      <c r="E69" s="19" t="n"/>
      <c r="F69" s="22">
        <f>IF(E69="","",IFERROR(VLOOKUP(E69,'Vendor Master'!$B$5:$Q$54,2,FALSE),""))</f>
        <v/>
      </c>
      <c r="G69" s="22">
        <f>IF(E69="","",IFERROR(VLOOKUP(E69,'Vendor Master'!$B$5:$Q$54,4,FALSE),""))</f>
        <v/>
      </c>
      <c r="H69" s="20">
        <f>IF(E69="","",IFERROR(VLOOKUP(G69,'Rate Master'!$B$5:$C$16,2,FALSE),""))</f>
        <v/>
      </c>
      <c r="I69" s="28" t="n"/>
      <c r="J69" s="29">
        <f>IF(E69="","",IFERROR(IF(VLOOKUP(E69,'Vendor Master'!$B$5:$Q$54,12,FALSE)="Y",VLOOKUP(E69,'Vendor Master'!$B$5:$Q$54,14,FALSE),0),""))</f>
        <v/>
      </c>
      <c r="K69" s="30">
        <f>IF(OR(E69="",I69="",J69=""),"",I69*J69)</f>
        <v/>
      </c>
      <c r="L69" s="30">
        <f>IF(OR(E69="",I69=""),"",I69+IF(K69="",0,K69))</f>
        <v/>
      </c>
      <c r="M69" s="25">
        <f>IF(E69="","",IFERROR(IF(F69="",0.2,IF(AND(VLOOKUP(E69,'Vendor Master'!$B$5:$Q$54,7,FALSE)="Y",C69&gt;=VLOOKUP(E69,'Vendor Master'!$B$5:$Q$54,9,FALSE),C69&lt;=VLOOKUP(E69,'Vendor Master'!$B$5:$Q$54,10,FALSE)),VLOOKUP(E69,'Vendor Master'!$B$5:$Q$54,11,FALSE),VLOOKUP(E69,'Vendor Master'!$B$5:$Q$54,6,FALSE))),""))</f>
        <v/>
      </c>
      <c r="N69" s="30">
        <f>IF(OR(E69="",I69="",M69=""),"",I69*M69)</f>
        <v/>
      </c>
      <c r="O69" s="30">
        <f>IF(OR(E69="",L69=""),"",L69-IF(N69="",0,N69))</f>
        <v/>
      </c>
      <c r="P69" s="26" t="n"/>
      <c r="Q69" s="23" t="n"/>
      <c r="R69" s="28" t="n"/>
      <c r="S69" s="22">
        <f>IF(OR(R69="",O69=""),"",IF(ROUND(R69,2)=ROUND(O69,2),"OK","CHECK"))</f>
        <v/>
      </c>
      <c r="T69" s="31">
        <f>IF(OR(R69="",O69=""),"",R69-O69)</f>
        <v/>
      </c>
      <c r="U69" s="19" t="n"/>
      <c r="V69" s="23" t="n"/>
      <c r="W69" s="32">
        <f>IF(V69="","",IFERROR(VLOOKUP(V69,'Challan Master'!$B$5:$D$124,3,FALSE),""))</f>
        <v/>
      </c>
      <c r="X69" s="22">
        <f>IF(V69="","",IFERROR(VLOOKUP(V69,'Challan Master'!$B$5:$D$124,2,FALSE),""))</f>
        <v/>
      </c>
      <c r="Y69" s="23" t="n"/>
    </row>
    <row r="70">
      <c r="A70" s="22">
        <f>IF(C70="","",ROW()-4)</f>
        <v/>
      </c>
      <c r="B70" s="22">
        <f>IF(C70="","",IF(MONTH(C70)&lt;=3,"Q4",IF(MONTH(C70)&lt;=6,"Q1",IF(MONTH(C70)&lt;=9,"Q2","Q3"))))</f>
        <v/>
      </c>
      <c r="C70" s="26" t="n"/>
      <c r="D70" s="23" t="n"/>
      <c r="E70" s="19" t="n"/>
      <c r="F70" s="22">
        <f>IF(E70="","",IFERROR(VLOOKUP(E70,'Vendor Master'!$B$5:$Q$54,2,FALSE),""))</f>
        <v/>
      </c>
      <c r="G70" s="22">
        <f>IF(E70="","",IFERROR(VLOOKUP(E70,'Vendor Master'!$B$5:$Q$54,4,FALSE),""))</f>
        <v/>
      </c>
      <c r="H70" s="20">
        <f>IF(E70="","",IFERROR(VLOOKUP(G70,'Rate Master'!$B$5:$C$16,2,FALSE),""))</f>
        <v/>
      </c>
      <c r="I70" s="28" t="n"/>
      <c r="J70" s="29">
        <f>IF(E70="","",IFERROR(IF(VLOOKUP(E70,'Vendor Master'!$B$5:$Q$54,12,FALSE)="Y",VLOOKUP(E70,'Vendor Master'!$B$5:$Q$54,14,FALSE),0),""))</f>
        <v/>
      </c>
      <c r="K70" s="30">
        <f>IF(OR(E70="",I70="",J70=""),"",I70*J70)</f>
        <v/>
      </c>
      <c r="L70" s="30">
        <f>IF(OR(E70="",I70=""),"",I70+IF(K70="",0,K70))</f>
        <v/>
      </c>
      <c r="M70" s="25">
        <f>IF(E70="","",IFERROR(IF(F70="",0.2,IF(AND(VLOOKUP(E70,'Vendor Master'!$B$5:$Q$54,7,FALSE)="Y",C70&gt;=VLOOKUP(E70,'Vendor Master'!$B$5:$Q$54,9,FALSE),C70&lt;=VLOOKUP(E70,'Vendor Master'!$B$5:$Q$54,10,FALSE)),VLOOKUP(E70,'Vendor Master'!$B$5:$Q$54,11,FALSE),VLOOKUP(E70,'Vendor Master'!$B$5:$Q$54,6,FALSE))),""))</f>
        <v/>
      </c>
      <c r="N70" s="30">
        <f>IF(OR(E70="",I70="",M70=""),"",I70*M70)</f>
        <v/>
      </c>
      <c r="O70" s="30">
        <f>IF(OR(E70="",L70=""),"",L70-IF(N70="",0,N70))</f>
        <v/>
      </c>
      <c r="P70" s="26" t="n"/>
      <c r="Q70" s="23" t="n"/>
      <c r="R70" s="28" t="n"/>
      <c r="S70" s="22">
        <f>IF(OR(R70="",O70=""),"",IF(ROUND(R70,2)=ROUND(O70,2),"OK","CHECK"))</f>
        <v/>
      </c>
      <c r="T70" s="31">
        <f>IF(OR(R70="",O70=""),"",R70-O70)</f>
        <v/>
      </c>
      <c r="U70" s="19" t="n"/>
      <c r="V70" s="23" t="n"/>
      <c r="W70" s="32">
        <f>IF(V70="","",IFERROR(VLOOKUP(V70,'Challan Master'!$B$5:$D$124,3,FALSE),""))</f>
        <v/>
      </c>
      <c r="X70" s="22">
        <f>IF(V70="","",IFERROR(VLOOKUP(V70,'Challan Master'!$B$5:$D$124,2,FALSE),""))</f>
        <v/>
      </c>
      <c r="Y70" s="23" t="n"/>
    </row>
    <row r="71">
      <c r="A71" s="22">
        <f>IF(C71="","",ROW()-4)</f>
        <v/>
      </c>
      <c r="B71" s="22">
        <f>IF(C71="","",IF(MONTH(C71)&lt;=3,"Q4",IF(MONTH(C71)&lt;=6,"Q1",IF(MONTH(C71)&lt;=9,"Q2","Q3"))))</f>
        <v/>
      </c>
      <c r="C71" s="26" t="n"/>
      <c r="D71" s="23" t="n"/>
      <c r="E71" s="19" t="n"/>
      <c r="F71" s="22">
        <f>IF(E71="","",IFERROR(VLOOKUP(E71,'Vendor Master'!$B$5:$Q$54,2,FALSE),""))</f>
        <v/>
      </c>
      <c r="G71" s="22">
        <f>IF(E71="","",IFERROR(VLOOKUP(E71,'Vendor Master'!$B$5:$Q$54,4,FALSE),""))</f>
        <v/>
      </c>
      <c r="H71" s="20">
        <f>IF(E71="","",IFERROR(VLOOKUP(G71,'Rate Master'!$B$5:$C$16,2,FALSE),""))</f>
        <v/>
      </c>
      <c r="I71" s="28" t="n"/>
      <c r="J71" s="29">
        <f>IF(E71="","",IFERROR(IF(VLOOKUP(E71,'Vendor Master'!$B$5:$Q$54,12,FALSE)="Y",VLOOKUP(E71,'Vendor Master'!$B$5:$Q$54,14,FALSE),0),""))</f>
        <v/>
      </c>
      <c r="K71" s="30">
        <f>IF(OR(E71="",I71="",J71=""),"",I71*J71)</f>
        <v/>
      </c>
      <c r="L71" s="30">
        <f>IF(OR(E71="",I71=""),"",I71+IF(K71="",0,K71))</f>
        <v/>
      </c>
      <c r="M71" s="25">
        <f>IF(E71="","",IFERROR(IF(F71="",0.2,IF(AND(VLOOKUP(E71,'Vendor Master'!$B$5:$Q$54,7,FALSE)="Y",C71&gt;=VLOOKUP(E71,'Vendor Master'!$B$5:$Q$54,9,FALSE),C71&lt;=VLOOKUP(E71,'Vendor Master'!$B$5:$Q$54,10,FALSE)),VLOOKUP(E71,'Vendor Master'!$B$5:$Q$54,11,FALSE),VLOOKUP(E71,'Vendor Master'!$B$5:$Q$54,6,FALSE))),""))</f>
        <v/>
      </c>
      <c r="N71" s="30">
        <f>IF(OR(E71="",I71="",M71=""),"",I71*M71)</f>
        <v/>
      </c>
      <c r="O71" s="30">
        <f>IF(OR(E71="",L71=""),"",L71-IF(N71="",0,N71))</f>
        <v/>
      </c>
      <c r="P71" s="26" t="n"/>
      <c r="Q71" s="23" t="n"/>
      <c r="R71" s="28" t="n"/>
      <c r="S71" s="22">
        <f>IF(OR(R71="",O71=""),"",IF(ROUND(R71,2)=ROUND(O71,2),"OK","CHECK"))</f>
        <v/>
      </c>
      <c r="T71" s="31">
        <f>IF(OR(R71="",O71=""),"",R71-O71)</f>
        <v/>
      </c>
      <c r="U71" s="19" t="n"/>
      <c r="V71" s="23" t="n"/>
      <c r="W71" s="32">
        <f>IF(V71="","",IFERROR(VLOOKUP(V71,'Challan Master'!$B$5:$D$124,3,FALSE),""))</f>
        <v/>
      </c>
      <c r="X71" s="22">
        <f>IF(V71="","",IFERROR(VLOOKUP(V71,'Challan Master'!$B$5:$D$124,2,FALSE),""))</f>
        <v/>
      </c>
      <c r="Y71" s="23" t="n"/>
    </row>
    <row r="72">
      <c r="A72" s="22">
        <f>IF(C72="","",ROW()-4)</f>
        <v/>
      </c>
      <c r="B72" s="22">
        <f>IF(C72="","",IF(MONTH(C72)&lt;=3,"Q4",IF(MONTH(C72)&lt;=6,"Q1",IF(MONTH(C72)&lt;=9,"Q2","Q3"))))</f>
        <v/>
      </c>
      <c r="C72" s="26" t="n"/>
      <c r="D72" s="23" t="n"/>
      <c r="E72" s="19" t="n"/>
      <c r="F72" s="22">
        <f>IF(E72="","",IFERROR(VLOOKUP(E72,'Vendor Master'!$B$5:$Q$54,2,FALSE),""))</f>
        <v/>
      </c>
      <c r="G72" s="22">
        <f>IF(E72="","",IFERROR(VLOOKUP(E72,'Vendor Master'!$B$5:$Q$54,4,FALSE),""))</f>
        <v/>
      </c>
      <c r="H72" s="20">
        <f>IF(E72="","",IFERROR(VLOOKUP(G72,'Rate Master'!$B$5:$C$16,2,FALSE),""))</f>
        <v/>
      </c>
      <c r="I72" s="28" t="n"/>
      <c r="J72" s="29">
        <f>IF(E72="","",IFERROR(IF(VLOOKUP(E72,'Vendor Master'!$B$5:$Q$54,12,FALSE)="Y",VLOOKUP(E72,'Vendor Master'!$B$5:$Q$54,14,FALSE),0),""))</f>
        <v/>
      </c>
      <c r="K72" s="30">
        <f>IF(OR(E72="",I72="",J72=""),"",I72*J72)</f>
        <v/>
      </c>
      <c r="L72" s="30">
        <f>IF(OR(E72="",I72=""),"",I72+IF(K72="",0,K72))</f>
        <v/>
      </c>
      <c r="M72" s="25">
        <f>IF(E72="","",IFERROR(IF(F72="",0.2,IF(AND(VLOOKUP(E72,'Vendor Master'!$B$5:$Q$54,7,FALSE)="Y",C72&gt;=VLOOKUP(E72,'Vendor Master'!$B$5:$Q$54,9,FALSE),C72&lt;=VLOOKUP(E72,'Vendor Master'!$B$5:$Q$54,10,FALSE)),VLOOKUP(E72,'Vendor Master'!$B$5:$Q$54,11,FALSE),VLOOKUP(E72,'Vendor Master'!$B$5:$Q$54,6,FALSE))),""))</f>
        <v/>
      </c>
      <c r="N72" s="30">
        <f>IF(OR(E72="",I72="",M72=""),"",I72*M72)</f>
        <v/>
      </c>
      <c r="O72" s="30">
        <f>IF(OR(E72="",L72=""),"",L72-IF(N72="",0,N72))</f>
        <v/>
      </c>
      <c r="P72" s="26" t="n"/>
      <c r="Q72" s="23" t="n"/>
      <c r="R72" s="28" t="n"/>
      <c r="S72" s="22">
        <f>IF(OR(R72="",O72=""),"",IF(ROUND(R72,2)=ROUND(O72,2),"OK","CHECK"))</f>
        <v/>
      </c>
      <c r="T72" s="31">
        <f>IF(OR(R72="",O72=""),"",R72-O72)</f>
        <v/>
      </c>
      <c r="U72" s="19" t="n"/>
      <c r="V72" s="23" t="n"/>
      <c r="W72" s="32">
        <f>IF(V72="","",IFERROR(VLOOKUP(V72,'Challan Master'!$B$5:$D$124,3,FALSE),""))</f>
        <v/>
      </c>
      <c r="X72" s="22">
        <f>IF(V72="","",IFERROR(VLOOKUP(V72,'Challan Master'!$B$5:$D$124,2,FALSE),""))</f>
        <v/>
      </c>
      <c r="Y72" s="23" t="n"/>
    </row>
    <row r="73">
      <c r="A73" s="22">
        <f>IF(C73="","",ROW()-4)</f>
        <v/>
      </c>
      <c r="B73" s="22">
        <f>IF(C73="","",IF(MONTH(C73)&lt;=3,"Q4",IF(MONTH(C73)&lt;=6,"Q1",IF(MONTH(C73)&lt;=9,"Q2","Q3"))))</f>
        <v/>
      </c>
      <c r="C73" s="26" t="n"/>
      <c r="D73" s="23" t="n"/>
      <c r="E73" s="19" t="n"/>
      <c r="F73" s="22">
        <f>IF(E73="","",IFERROR(VLOOKUP(E73,'Vendor Master'!$B$5:$Q$54,2,FALSE),""))</f>
        <v/>
      </c>
      <c r="G73" s="22">
        <f>IF(E73="","",IFERROR(VLOOKUP(E73,'Vendor Master'!$B$5:$Q$54,4,FALSE),""))</f>
        <v/>
      </c>
      <c r="H73" s="20">
        <f>IF(E73="","",IFERROR(VLOOKUP(G73,'Rate Master'!$B$5:$C$16,2,FALSE),""))</f>
        <v/>
      </c>
      <c r="I73" s="28" t="n"/>
      <c r="J73" s="29">
        <f>IF(E73="","",IFERROR(IF(VLOOKUP(E73,'Vendor Master'!$B$5:$Q$54,12,FALSE)="Y",VLOOKUP(E73,'Vendor Master'!$B$5:$Q$54,14,FALSE),0),""))</f>
        <v/>
      </c>
      <c r="K73" s="30">
        <f>IF(OR(E73="",I73="",J73=""),"",I73*J73)</f>
        <v/>
      </c>
      <c r="L73" s="30">
        <f>IF(OR(E73="",I73=""),"",I73+IF(K73="",0,K73))</f>
        <v/>
      </c>
      <c r="M73" s="25">
        <f>IF(E73="","",IFERROR(IF(F73="",0.2,IF(AND(VLOOKUP(E73,'Vendor Master'!$B$5:$Q$54,7,FALSE)="Y",C73&gt;=VLOOKUP(E73,'Vendor Master'!$B$5:$Q$54,9,FALSE),C73&lt;=VLOOKUP(E73,'Vendor Master'!$B$5:$Q$54,10,FALSE)),VLOOKUP(E73,'Vendor Master'!$B$5:$Q$54,11,FALSE),VLOOKUP(E73,'Vendor Master'!$B$5:$Q$54,6,FALSE))),""))</f>
        <v/>
      </c>
      <c r="N73" s="30">
        <f>IF(OR(E73="",I73="",M73=""),"",I73*M73)</f>
        <v/>
      </c>
      <c r="O73" s="30">
        <f>IF(OR(E73="",L73=""),"",L73-IF(N73="",0,N73))</f>
        <v/>
      </c>
      <c r="P73" s="26" t="n"/>
      <c r="Q73" s="23" t="n"/>
      <c r="R73" s="28" t="n"/>
      <c r="S73" s="22">
        <f>IF(OR(R73="",O73=""),"",IF(ROUND(R73,2)=ROUND(O73,2),"OK","CHECK"))</f>
        <v/>
      </c>
      <c r="T73" s="31">
        <f>IF(OR(R73="",O73=""),"",R73-O73)</f>
        <v/>
      </c>
      <c r="U73" s="19" t="n"/>
      <c r="V73" s="23" t="n"/>
      <c r="W73" s="32">
        <f>IF(V73="","",IFERROR(VLOOKUP(V73,'Challan Master'!$B$5:$D$124,3,FALSE),""))</f>
        <v/>
      </c>
      <c r="X73" s="22">
        <f>IF(V73="","",IFERROR(VLOOKUP(V73,'Challan Master'!$B$5:$D$124,2,FALSE),""))</f>
        <v/>
      </c>
      <c r="Y73" s="23" t="n"/>
    </row>
    <row r="74">
      <c r="A74" s="22">
        <f>IF(C74="","",ROW()-4)</f>
        <v/>
      </c>
      <c r="B74" s="22">
        <f>IF(C74="","",IF(MONTH(C74)&lt;=3,"Q4",IF(MONTH(C74)&lt;=6,"Q1",IF(MONTH(C74)&lt;=9,"Q2","Q3"))))</f>
        <v/>
      </c>
      <c r="C74" s="26" t="n"/>
      <c r="D74" s="23" t="n"/>
      <c r="E74" s="19" t="n"/>
      <c r="F74" s="22">
        <f>IF(E74="","",IFERROR(VLOOKUP(E74,'Vendor Master'!$B$5:$Q$54,2,FALSE),""))</f>
        <v/>
      </c>
      <c r="G74" s="22">
        <f>IF(E74="","",IFERROR(VLOOKUP(E74,'Vendor Master'!$B$5:$Q$54,4,FALSE),""))</f>
        <v/>
      </c>
      <c r="H74" s="20">
        <f>IF(E74="","",IFERROR(VLOOKUP(G74,'Rate Master'!$B$5:$C$16,2,FALSE),""))</f>
        <v/>
      </c>
      <c r="I74" s="28" t="n"/>
      <c r="J74" s="29">
        <f>IF(E74="","",IFERROR(IF(VLOOKUP(E74,'Vendor Master'!$B$5:$Q$54,12,FALSE)="Y",VLOOKUP(E74,'Vendor Master'!$B$5:$Q$54,14,FALSE),0),""))</f>
        <v/>
      </c>
      <c r="K74" s="30">
        <f>IF(OR(E74="",I74="",J74=""),"",I74*J74)</f>
        <v/>
      </c>
      <c r="L74" s="30">
        <f>IF(OR(E74="",I74=""),"",I74+IF(K74="",0,K74))</f>
        <v/>
      </c>
      <c r="M74" s="25">
        <f>IF(E74="","",IFERROR(IF(F74="",0.2,IF(AND(VLOOKUP(E74,'Vendor Master'!$B$5:$Q$54,7,FALSE)="Y",C74&gt;=VLOOKUP(E74,'Vendor Master'!$B$5:$Q$54,9,FALSE),C74&lt;=VLOOKUP(E74,'Vendor Master'!$B$5:$Q$54,10,FALSE)),VLOOKUP(E74,'Vendor Master'!$B$5:$Q$54,11,FALSE),VLOOKUP(E74,'Vendor Master'!$B$5:$Q$54,6,FALSE))),""))</f>
        <v/>
      </c>
      <c r="N74" s="30">
        <f>IF(OR(E74="",I74="",M74=""),"",I74*M74)</f>
        <v/>
      </c>
      <c r="O74" s="30">
        <f>IF(OR(E74="",L74=""),"",L74-IF(N74="",0,N74))</f>
        <v/>
      </c>
      <c r="P74" s="26" t="n"/>
      <c r="Q74" s="23" t="n"/>
      <c r="R74" s="28" t="n"/>
      <c r="S74" s="22">
        <f>IF(OR(R74="",O74=""),"",IF(ROUND(R74,2)=ROUND(O74,2),"OK","CHECK"))</f>
        <v/>
      </c>
      <c r="T74" s="31">
        <f>IF(OR(R74="",O74=""),"",R74-O74)</f>
        <v/>
      </c>
      <c r="U74" s="19" t="n"/>
      <c r="V74" s="23" t="n"/>
      <c r="W74" s="32">
        <f>IF(V74="","",IFERROR(VLOOKUP(V74,'Challan Master'!$B$5:$D$124,3,FALSE),""))</f>
        <v/>
      </c>
      <c r="X74" s="22">
        <f>IF(V74="","",IFERROR(VLOOKUP(V74,'Challan Master'!$B$5:$D$124,2,FALSE),""))</f>
        <v/>
      </c>
      <c r="Y74" s="23" t="n"/>
    </row>
    <row r="75">
      <c r="A75" s="22">
        <f>IF(C75="","",ROW()-4)</f>
        <v/>
      </c>
      <c r="B75" s="22">
        <f>IF(C75="","",IF(MONTH(C75)&lt;=3,"Q4",IF(MONTH(C75)&lt;=6,"Q1",IF(MONTH(C75)&lt;=9,"Q2","Q3"))))</f>
        <v/>
      </c>
      <c r="C75" s="26" t="n"/>
      <c r="D75" s="23" t="n"/>
      <c r="E75" s="19" t="n"/>
      <c r="F75" s="22">
        <f>IF(E75="","",IFERROR(VLOOKUP(E75,'Vendor Master'!$B$5:$Q$54,2,FALSE),""))</f>
        <v/>
      </c>
      <c r="G75" s="22">
        <f>IF(E75="","",IFERROR(VLOOKUP(E75,'Vendor Master'!$B$5:$Q$54,4,FALSE),""))</f>
        <v/>
      </c>
      <c r="H75" s="20">
        <f>IF(E75="","",IFERROR(VLOOKUP(G75,'Rate Master'!$B$5:$C$16,2,FALSE),""))</f>
        <v/>
      </c>
      <c r="I75" s="28" t="n"/>
      <c r="J75" s="29">
        <f>IF(E75="","",IFERROR(IF(VLOOKUP(E75,'Vendor Master'!$B$5:$Q$54,12,FALSE)="Y",VLOOKUP(E75,'Vendor Master'!$B$5:$Q$54,14,FALSE),0),""))</f>
        <v/>
      </c>
      <c r="K75" s="30">
        <f>IF(OR(E75="",I75="",J75=""),"",I75*J75)</f>
        <v/>
      </c>
      <c r="L75" s="30">
        <f>IF(OR(E75="",I75=""),"",I75+IF(K75="",0,K75))</f>
        <v/>
      </c>
      <c r="M75" s="25">
        <f>IF(E75="","",IFERROR(IF(F75="",0.2,IF(AND(VLOOKUP(E75,'Vendor Master'!$B$5:$Q$54,7,FALSE)="Y",C75&gt;=VLOOKUP(E75,'Vendor Master'!$B$5:$Q$54,9,FALSE),C75&lt;=VLOOKUP(E75,'Vendor Master'!$B$5:$Q$54,10,FALSE)),VLOOKUP(E75,'Vendor Master'!$B$5:$Q$54,11,FALSE),VLOOKUP(E75,'Vendor Master'!$B$5:$Q$54,6,FALSE))),""))</f>
        <v/>
      </c>
      <c r="N75" s="30">
        <f>IF(OR(E75="",I75="",M75=""),"",I75*M75)</f>
        <v/>
      </c>
      <c r="O75" s="30">
        <f>IF(OR(E75="",L75=""),"",L75-IF(N75="",0,N75))</f>
        <v/>
      </c>
      <c r="P75" s="26" t="n"/>
      <c r="Q75" s="23" t="n"/>
      <c r="R75" s="28" t="n"/>
      <c r="S75" s="22">
        <f>IF(OR(R75="",O75=""),"",IF(ROUND(R75,2)=ROUND(O75,2),"OK","CHECK"))</f>
        <v/>
      </c>
      <c r="T75" s="31">
        <f>IF(OR(R75="",O75=""),"",R75-O75)</f>
        <v/>
      </c>
      <c r="U75" s="19" t="n"/>
      <c r="V75" s="23" t="n"/>
      <c r="W75" s="32">
        <f>IF(V75="","",IFERROR(VLOOKUP(V75,'Challan Master'!$B$5:$D$124,3,FALSE),""))</f>
        <v/>
      </c>
      <c r="X75" s="22">
        <f>IF(V75="","",IFERROR(VLOOKUP(V75,'Challan Master'!$B$5:$D$124,2,FALSE),""))</f>
        <v/>
      </c>
      <c r="Y75" s="23" t="n"/>
    </row>
    <row r="76">
      <c r="A76" s="22">
        <f>IF(C76="","",ROW()-4)</f>
        <v/>
      </c>
      <c r="B76" s="22">
        <f>IF(C76="","",IF(MONTH(C76)&lt;=3,"Q4",IF(MONTH(C76)&lt;=6,"Q1",IF(MONTH(C76)&lt;=9,"Q2","Q3"))))</f>
        <v/>
      </c>
      <c r="C76" s="26" t="n"/>
      <c r="D76" s="23" t="n"/>
      <c r="E76" s="19" t="n"/>
      <c r="F76" s="22">
        <f>IF(E76="","",IFERROR(VLOOKUP(E76,'Vendor Master'!$B$5:$Q$54,2,FALSE),""))</f>
        <v/>
      </c>
      <c r="G76" s="22">
        <f>IF(E76="","",IFERROR(VLOOKUP(E76,'Vendor Master'!$B$5:$Q$54,4,FALSE),""))</f>
        <v/>
      </c>
      <c r="H76" s="20">
        <f>IF(E76="","",IFERROR(VLOOKUP(G76,'Rate Master'!$B$5:$C$16,2,FALSE),""))</f>
        <v/>
      </c>
      <c r="I76" s="28" t="n"/>
      <c r="J76" s="29">
        <f>IF(E76="","",IFERROR(IF(VLOOKUP(E76,'Vendor Master'!$B$5:$Q$54,12,FALSE)="Y",VLOOKUP(E76,'Vendor Master'!$B$5:$Q$54,14,FALSE),0),""))</f>
        <v/>
      </c>
      <c r="K76" s="30">
        <f>IF(OR(E76="",I76="",J76=""),"",I76*J76)</f>
        <v/>
      </c>
      <c r="L76" s="30">
        <f>IF(OR(E76="",I76=""),"",I76+IF(K76="",0,K76))</f>
        <v/>
      </c>
      <c r="M76" s="25">
        <f>IF(E76="","",IFERROR(IF(F76="",0.2,IF(AND(VLOOKUP(E76,'Vendor Master'!$B$5:$Q$54,7,FALSE)="Y",C76&gt;=VLOOKUP(E76,'Vendor Master'!$B$5:$Q$54,9,FALSE),C76&lt;=VLOOKUP(E76,'Vendor Master'!$B$5:$Q$54,10,FALSE)),VLOOKUP(E76,'Vendor Master'!$B$5:$Q$54,11,FALSE),VLOOKUP(E76,'Vendor Master'!$B$5:$Q$54,6,FALSE))),""))</f>
        <v/>
      </c>
      <c r="N76" s="30">
        <f>IF(OR(E76="",I76="",M76=""),"",I76*M76)</f>
        <v/>
      </c>
      <c r="O76" s="30">
        <f>IF(OR(E76="",L76=""),"",L76-IF(N76="",0,N76))</f>
        <v/>
      </c>
      <c r="P76" s="26" t="n"/>
      <c r="Q76" s="23" t="n"/>
      <c r="R76" s="28" t="n"/>
      <c r="S76" s="22">
        <f>IF(OR(R76="",O76=""),"",IF(ROUND(R76,2)=ROUND(O76,2),"OK","CHECK"))</f>
        <v/>
      </c>
      <c r="T76" s="31">
        <f>IF(OR(R76="",O76=""),"",R76-O76)</f>
        <v/>
      </c>
      <c r="U76" s="19" t="n"/>
      <c r="V76" s="23" t="n"/>
      <c r="W76" s="32">
        <f>IF(V76="","",IFERROR(VLOOKUP(V76,'Challan Master'!$B$5:$D$124,3,FALSE),""))</f>
        <v/>
      </c>
      <c r="X76" s="22">
        <f>IF(V76="","",IFERROR(VLOOKUP(V76,'Challan Master'!$B$5:$D$124,2,FALSE),""))</f>
        <v/>
      </c>
      <c r="Y76" s="23" t="n"/>
    </row>
    <row r="77">
      <c r="A77" s="22">
        <f>IF(C77="","",ROW()-4)</f>
        <v/>
      </c>
      <c r="B77" s="22">
        <f>IF(C77="","",IF(MONTH(C77)&lt;=3,"Q4",IF(MONTH(C77)&lt;=6,"Q1",IF(MONTH(C77)&lt;=9,"Q2","Q3"))))</f>
        <v/>
      </c>
      <c r="C77" s="26" t="n"/>
      <c r="D77" s="23" t="n"/>
      <c r="E77" s="19" t="n"/>
      <c r="F77" s="22">
        <f>IF(E77="","",IFERROR(VLOOKUP(E77,'Vendor Master'!$B$5:$Q$54,2,FALSE),""))</f>
        <v/>
      </c>
      <c r="G77" s="22">
        <f>IF(E77="","",IFERROR(VLOOKUP(E77,'Vendor Master'!$B$5:$Q$54,4,FALSE),""))</f>
        <v/>
      </c>
      <c r="H77" s="20">
        <f>IF(E77="","",IFERROR(VLOOKUP(G77,'Rate Master'!$B$5:$C$16,2,FALSE),""))</f>
        <v/>
      </c>
      <c r="I77" s="28" t="n"/>
      <c r="J77" s="29">
        <f>IF(E77="","",IFERROR(IF(VLOOKUP(E77,'Vendor Master'!$B$5:$Q$54,12,FALSE)="Y",VLOOKUP(E77,'Vendor Master'!$B$5:$Q$54,14,FALSE),0),""))</f>
        <v/>
      </c>
      <c r="K77" s="30">
        <f>IF(OR(E77="",I77="",J77=""),"",I77*J77)</f>
        <v/>
      </c>
      <c r="L77" s="30">
        <f>IF(OR(E77="",I77=""),"",I77+IF(K77="",0,K77))</f>
        <v/>
      </c>
      <c r="M77" s="25">
        <f>IF(E77="","",IFERROR(IF(F77="",0.2,IF(AND(VLOOKUP(E77,'Vendor Master'!$B$5:$Q$54,7,FALSE)="Y",C77&gt;=VLOOKUP(E77,'Vendor Master'!$B$5:$Q$54,9,FALSE),C77&lt;=VLOOKUP(E77,'Vendor Master'!$B$5:$Q$54,10,FALSE)),VLOOKUP(E77,'Vendor Master'!$B$5:$Q$54,11,FALSE),VLOOKUP(E77,'Vendor Master'!$B$5:$Q$54,6,FALSE))),""))</f>
        <v/>
      </c>
      <c r="N77" s="30">
        <f>IF(OR(E77="",I77="",M77=""),"",I77*M77)</f>
        <v/>
      </c>
      <c r="O77" s="30">
        <f>IF(OR(E77="",L77=""),"",L77-IF(N77="",0,N77))</f>
        <v/>
      </c>
      <c r="P77" s="26" t="n"/>
      <c r="Q77" s="23" t="n"/>
      <c r="R77" s="28" t="n"/>
      <c r="S77" s="22">
        <f>IF(OR(R77="",O77=""),"",IF(ROUND(R77,2)=ROUND(O77,2),"OK","CHECK"))</f>
        <v/>
      </c>
      <c r="T77" s="31">
        <f>IF(OR(R77="",O77=""),"",R77-O77)</f>
        <v/>
      </c>
      <c r="U77" s="19" t="n"/>
      <c r="V77" s="23" t="n"/>
      <c r="W77" s="32">
        <f>IF(V77="","",IFERROR(VLOOKUP(V77,'Challan Master'!$B$5:$D$124,3,FALSE),""))</f>
        <v/>
      </c>
      <c r="X77" s="22">
        <f>IF(V77="","",IFERROR(VLOOKUP(V77,'Challan Master'!$B$5:$D$124,2,FALSE),""))</f>
        <v/>
      </c>
      <c r="Y77" s="23" t="n"/>
    </row>
    <row r="78">
      <c r="A78" s="22">
        <f>IF(C78="","",ROW()-4)</f>
        <v/>
      </c>
      <c r="B78" s="22">
        <f>IF(C78="","",IF(MONTH(C78)&lt;=3,"Q4",IF(MONTH(C78)&lt;=6,"Q1",IF(MONTH(C78)&lt;=9,"Q2","Q3"))))</f>
        <v/>
      </c>
      <c r="C78" s="26" t="n"/>
      <c r="D78" s="23" t="n"/>
      <c r="E78" s="19" t="n"/>
      <c r="F78" s="22">
        <f>IF(E78="","",IFERROR(VLOOKUP(E78,'Vendor Master'!$B$5:$Q$54,2,FALSE),""))</f>
        <v/>
      </c>
      <c r="G78" s="22">
        <f>IF(E78="","",IFERROR(VLOOKUP(E78,'Vendor Master'!$B$5:$Q$54,4,FALSE),""))</f>
        <v/>
      </c>
      <c r="H78" s="20">
        <f>IF(E78="","",IFERROR(VLOOKUP(G78,'Rate Master'!$B$5:$C$16,2,FALSE),""))</f>
        <v/>
      </c>
      <c r="I78" s="28" t="n"/>
      <c r="J78" s="29">
        <f>IF(E78="","",IFERROR(IF(VLOOKUP(E78,'Vendor Master'!$B$5:$Q$54,12,FALSE)="Y",VLOOKUP(E78,'Vendor Master'!$B$5:$Q$54,14,FALSE),0),""))</f>
        <v/>
      </c>
      <c r="K78" s="30">
        <f>IF(OR(E78="",I78="",J78=""),"",I78*J78)</f>
        <v/>
      </c>
      <c r="L78" s="30">
        <f>IF(OR(E78="",I78=""),"",I78+IF(K78="",0,K78))</f>
        <v/>
      </c>
      <c r="M78" s="25">
        <f>IF(E78="","",IFERROR(IF(F78="",0.2,IF(AND(VLOOKUP(E78,'Vendor Master'!$B$5:$Q$54,7,FALSE)="Y",C78&gt;=VLOOKUP(E78,'Vendor Master'!$B$5:$Q$54,9,FALSE),C78&lt;=VLOOKUP(E78,'Vendor Master'!$B$5:$Q$54,10,FALSE)),VLOOKUP(E78,'Vendor Master'!$B$5:$Q$54,11,FALSE),VLOOKUP(E78,'Vendor Master'!$B$5:$Q$54,6,FALSE))),""))</f>
        <v/>
      </c>
      <c r="N78" s="30">
        <f>IF(OR(E78="",I78="",M78=""),"",I78*M78)</f>
        <v/>
      </c>
      <c r="O78" s="30">
        <f>IF(OR(E78="",L78=""),"",L78-IF(N78="",0,N78))</f>
        <v/>
      </c>
      <c r="P78" s="26" t="n"/>
      <c r="Q78" s="23" t="n"/>
      <c r="R78" s="28" t="n"/>
      <c r="S78" s="22">
        <f>IF(OR(R78="",O78=""),"",IF(ROUND(R78,2)=ROUND(O78,2),"OK","CHECK"))</f>
        <v/>
      </c>
      <c r="T78" s="31">
        <f>IF(OR(R78="",O78=""),"",R78-O78)</f>
        <v/>
      </c>
      <c r="U78" s="19" t="n"/>
      <c r="V78" s="23" t="n"/>
      <c r="W78" s="32">
        <f>IF(V78="","",IFERROR(VLOOKUP(V78,'Challan Master'!$B$5:$D$124,3,FALSE),""))</f>
        <v/>
      </c>
      <c r="X78" s="22">
        <f>IF(V78="","",IFERROR(VLOOKUP(V78,'Challan Master'!$B$5:$D$124,2,FALSE),""))</f>
        <v/>
      </c>
      <c r="Y78" s="23" t="n"/>
    </row>
    <row r="79">
      <c r="A79" s="22">
        <f>IF(C79="","",ROW()-4)</f>
        <v/>
      </c>
      <c r="B79" s="22">
        <f>IF(C79="","",IF(MONTH(C79)&lt;=3,"Q4",IF(MONTH(C79)&lt;=6,"Q1",IF(MONTH(C79)&lt;=9,"Q2","Q3"))))</f>
        <v/>
      </c>
      <c r="C79" s="26" t="n"/>
      <c r="D79" s="23" t="n"/>
      <c r="E79" s="19" t="n"/>
      <c r="F79" s="22">
        <f>IF(E79="","",IFERROR(VLOOKUP(E79,'Vendor Master'!$B$5:$Q$54,2,FALSE),""))</f>
        <v/>
      </c>
      <c r="G79" s="22">
        <f>IF(E79="","",IFERROR(VLOOKUP(E79,'Vendor Master'!$B$5:$Q$54,4,FALSE),""))</f>
        <v/>
      </c>
      <c r="H79" s="20">
        <f>IF(E79="","",IFERROR(VLOOKUP(G79,'Rate Master'!$B$5:$C$16,2,FALSE),""))</f>
        <v/>
      </c>
      <c r="I79" s="28" t="n"/>
      <c r="J79" s="29">
        <f>IF(E79="","",IFERROR(IF(VLOOKUP(E79,'Vendor Master'!$B$5:$Q$54,12,FALSE)="Y",VLOOKUP(E79,'Vendor Master'!$B$5:$Q$54,14,FALSE),0),""))</f>
        <v/>
      </c>
      <c r="K79" s="30">
        <f>IF(OR(E79="",I79="",J79=""),"",I79*J79)</f>
        <v/>
      </c>
      <c r="L79" s="30">
        <f>IF(OR(E79="",I79=""),"",I79+IF(K79="",0,K79))</f>
        <v/>
      </c>
      <c r="M79" s="25">
        <f>IF(E79="","",IFERROR(IF(F79="",0.2,IF(AND(VLOOKUP(E79,'Vendor Master'!$B$5:$Q$54,7,FALSE)="Y",C79&gt;=VLOOKUP(E79,'Vendor Master'!$B$5:$Q$54,9,FALSE),C79&lt;=VLOOKUP(E79,'Vendor Master'!$B$5:$Q$54,10,FALSE)),VLOOKUP(E79,'Vendor Master'!$B$5:$Q$54,11,FALSE),VLOOKUP(E79,'Vendor Master'!$B$5:$Q$54,6,FALSE))),""))</f>
        <v/>
      </c>
      <c r="N79" s="30">
        <f>IF(OR(E79="",I79="",M79=""),"",I79*M79)</f>
        <v/>
      </c>
      <c r="O79" s="30">
        <f>IF(OR(E79="",L79=""),"",L79-IF(N79="",0,N79))</f>
        <v/>
      </c>
      <c r="P79" s="26" t="n"/>
      <c r="Q79" s="23" t="n"/>
      <c r="R79" s="28" t="n"/>
      <c r="S79" s="22">
        <f>IF(OR(R79="",O79=""),"",IF(ROUND(R79,2)=ROUND(O79,2),"OK","CHECK"))</f>
        <v/>
      </c>
      <c r="T79" s="31">
        <f>IF(OR(R79="",O79=""),"",R79-O79)</f>
        <v/>
      </c>
      <c r="U79" s="19" t="n"/>
      <c r="V79" s="23" t="n"/>
      <c r="W79" s="32">
        <f>IF(V79="","",IFERROR(VLOOKUP(V79,'Challan Master'!$B$5:$D$124,3,FALSE),""))</f>
        <v/>
      </c>
      <c r="X79" s="22">
        <f>IF(V79="","",IFERROR(VLOOKUP(V79,'Challan Master'!$B$5:$D$124,2,FALSE),""))</f>
        <v/>
      </c>
      <c r="Y79" s="23" t="n"/>
    </row>
    <row r="80">
      <c r="A80" s="22">
        <f>IF(C80="","",ROW()-4)</f>
        <v/>
      </c>
      <c r="B80" s="22">
        <f>IF(C80="","",IF(MONTH(C80)&lt;=3,"Q4",IF(MONTH(C80)&lt;=6,"Q1",IF(MONTH(C80)&lt;=9,"Q2","Q3"))))</f>
        <v/>
      </c>
      <c r="C80" s="26" t="n"/>
      <c r="D80" s="23" t="n"/>
      <c r="E80" s="19" t="n"/>
      <c r="F80" s="22">
        <f>IF(E80="","",IFERROR(VLOOKUP(E80,'Vendor Master'!$B$5:$Q$54,2,FALSE),""))</f>
        <v/>
      </c>
      <c r="G80" s="22">
        <f>IF(E80="","",IFERROR(VLOOKUP(E80,'Vendor Master'!$B$5:$Q$54,4,FALSE),""))</f>
        <v/>
      </c>
      <c r="H80" s="20">
        <f>IF(E80="","",IFERROR(VLOOKUP(G80,'Rate Master'!$B$5:$C$16,2,FALSE),""))</f>
        <v/>
      </c>
      <c r="I80" s="28" t="n"/>
      <c r="J80" s="29">
        <f>IF(E80="","",IFERROR(IF(VLOOKUP(E80,'Vendor Master'!$B$5:$Q$54,12,FALSE)="Y",VLOOKUP(E80,'Vendor Master'!$B$5:$Q$54,14,FALSE),0),""))</f>
        <v/>
      </c>
      <c r="K80" s="30">
        <f>IF(OR(E80="",I80="",J80=""),"",I80*J80)</f>
        <v/>
      </c>
      <c r="L80" s="30">
        <f>IF(OR(E80="",I80=""),"",I80+IF(K80="",0,K80))</f>
        <v/>
      </c>
      <c r="M80" s="25">
        <f>IF(E80="","",IFERROR(IF(F80="",0.2,IF(AND(VLOOKUP(E80,'Vendor Master'!$B$5:$Q$54,7,FALSE)="Y",C80&gt;=VLOOKUP(E80,'Vendor Master'!$B$5:$Q$54,9,FALSE),C80&lt;=VLOOKUP(E80,'Vendor Master'!$B$5:$Q$54,10,FALSE)),VLOOKUP(E80,'Vendor Master'!$B$5:$Q$54,11,FALSE),VLOOKUP(E80,'Vendor Master'!$B$5:$Q$54,6,FALSE))),""))</f>
        <v/>
      </c>
      <c r="N80" s="30">
        <f>IF(OR(E80="",I80="",M80=""),"",I80*M80)</f>
        <v/>
      </c>
      <c r="O80" s="30">
        <f>IF(OR(E80="",L80=""),"",L80-IF(N80="",0,N80))</f>
        <v/>
      </c>
      <c r="P80" s="26" t="n"/>
      <c r="Q80" s="23" t="n"/>
      <c r="R80" s="28" t="n"/>
      <c r="S80" s="22">
        <f>IF(OR(R80="",O80=""),"",IF(ROUND(R80,2)=ROUND(O80,2),"OK","CHECK"))</f>
        <v/>
      </c>
      <c r="T80" s="31">
        <f>IF(OR(R80="",O80=""),"",R80-O80)</f>
        <v/>
      </c>
      <c r="U80" s="19" t="n"/>
      <c r="V80" s="23" t="n"/>
      <c r="W80" s="32">
        <f>IF(V80="","",IFERROR(VLOOKUP(V80,'Challan Master'!$B$5:$D$124,3,FALSE),""))</f>
        <v/>
      </c>
      <c r="X80" s="22">
        <f>IF(V80="","",IFERROR(VLOOKUP(V80,'Challan Master'!$B$5:$D$124,2,FALSE),""))</f>
        <v/>
      </c>
      <c r="Y80" s="23" t="n"/>
    </row>
    <row r="81">
      <c r="A81" s="22">
        <f>IF(C81="","",ROW()-4)</f>
        <v/>
      </c>
      <c r="B81" s="22">
        <f>IF(C81="","",IF(MONTH(C81)&lt;=3,"Q4",IF(MONTH(C81)&lt;=6,"Q1",IF(MONTH(C81)&lt;=9,"Q2","Q3"))))</f>
        <v/>
      </c>
      <c r="C81" s="26" t="n"/>
      <c r="D81" s="23" t="n"/>
      <c r="E81" s="19" t="n"/>
      <c r="F81" s="22">
        <f>IF(E81="","",IFERROR(VLOOKUP(E81,'Vendor Master'!$B$5:$Q$54,2,FALSE),""))</f>
        <v/>
      </c>
      <c r="G81" s="22">
        <f>IF(E81="","",IFERROR(VLOOKUP(E81,'Vendor Master'!$B$5:$Q$54,4,FALSE),""))</f>
        <v/>
      </c>
      <c r="H81" s="20">
        <f>IF(E81="","",IFERROR(VLOOKUP(G81,'Rate Master'!$B$5:$C$16,2,FALSE),""))</f>
        <v/>
      </c>
      <c r="I81" s="28" t="n"/>
      <c r="J81" s="29">
        <f>IF(E81="","",IFERROR(IF(VLOOKUP(E81,'Vendor Master'!$B$5:$Q$54,12,FALSE)="Y",VLOOKUP(E81,'Vendor Master'!$B$5:$Q$54,14,FALSE),0),""))</f>
        <v/>
      </c>
      <c r="K81" s="30">
        <f>IF(OR(E81="",I81="",J81=""),"",I81*J81)</f>
        <v/>
      </c>
      <c r="L81" s="30">
        <f>IF(OR(E81="",I81=""),"",I81+IF(K81="",0,K81))</f>
        <v/>
      </c>
      <c r="M81" s="25">
        <f>IF(E81="","",IFERROR(IF(F81="",0.2,IF(AND(VLOOKUP(E81,'Vendor Master'!$B$5:$Q$54,7,FALSE)="Y",C81&gt;=VLOOKUP(E81,'Vendor Master'!$B$5:$Q$54,9,FALSE),C81&lt;=VLOOKUP(E81,'Vendor Master'!$B$5:$Q$54,10,FALSE)),VLOOKUP(E81,'Vendor Master'!$B$5:$Q$54,11,FALSE),VLOOKUP(E81,'Vendor Master'!$B$5:$Q$54,6,FALSE))),""))</f>
        <v/>
      </c>
      <c r="N81" s="30">
        <f>IF(OR(E81="",I81="",M81=""),"",I81*M81)</f>
        <v/>
      </c>
      <c r="O81" s="30">
        <f>IF(OR(E81="",L81=""),"",L81-IF(N81="",0,N81))</f>
        <v/>
      </c>
      <c r="P81" s="26" t="n"/>
      <c r="Q81" s="23" t="n"/>
      <c r="R81" s="28" t="n"/>
      <c r="S81" s="22">
        <f>IF(OR(R81="",O81=""),"",IF(ROUND(R81,2)=ROUND(O81,2),"OK","CHECK"))</f>
        <v/>
      </c>
      <c r="T81" s="31">
        <f>IF(OR(R81="",O81=""),"",R81-O81)</f>
        <v/>
      </c>
      <c r="U81" s="19" t="n"/>
      <c r="V81" s="23" t="n"/>
      <c r="W81" s="32">
        <f>IF(V81="","",IFERROR(VLOOKUP(V81,'Challan Master'!$B$5:$D$124,3,FALSE),""))</f>
        <v/>
      </c>
      <c r="X81" s="22">
        <f>IF(V81="","",IFERROR(VLOOKUP(V81,'Challan Master'!$B$5:$D$124,2,FALSE),""))</f>
        <v/>
      </c>
      <c r="Y81" s="23" t="n"/>
    </row>
    <row r="82">
      <c r="A82" s="22">
        <f>IF(C82="","",ROW()-4)</f>
        <v/>
      </c>
      <c r="B82" s="22">
        <f>IF(C82="","",IF(MONTH(C82)&lt;=3,"Q4",IF(MONTH(C82)&lt;=6,"Q1",IF(MONTH(C82)&lt;=9,"Q2","Q3"))))</f>
        <v/>
      </c>
      <c r="C82" s="26" t="n"/>
      <c r="D82" s="23" t="n"/>
      <c r="E82" s="19" t="n"/>
      <c r="F82" s="22">
        <f>IF(E82="","",IFERROR(VLOOKUP(E82,'Vendor Master'!$B$5:$Q$54,2,FALSE),""))</f>
        <v/>
      </c>
      <c r="G82" s="22">
        <f>IF(E82="","",IFERROR(VLOOKUP(E82,'Vendor Master'!$B$5:$Q$54,4,FALSE),""))</f>
        <v/>
      </c>
      <c r="H82" s="20">
        <f>IF(E82="","",IFERROR(VLOOKUP(G82,'Rate Master'!$B$5:$C$16,2,FALSE),""))</f>
        <v/>
      </c>
      <c r="I82" s="28" t="n"/>
      <c r="J82" s="29">
        <f>IF(E82="","",IFERROR(IF(VLOOKUP(E82,'Vendor Master'!$B$5:$Q$54,12,FALSE)="Y",VLOOKUP(E82,'Vendor Master'!$B$5:$Q$54,14,FALSE),0),""))</f>
        <v/>
      </c>
      <c r="K82" s="30">
        <f>IF(OR(E82="",I82="",J82=""),"",I82*J82)</f>
        <v/>
      </c>
      <c r="L82" s="30">
        <f>IF(OR(E82="",I82=""),"",I82+IF(K82="",0,K82))</f>
        <v/>
      </c>
      <c r="M82" s="25">
        <f>IF(E82="","",IFERROR(IF(F82="",0.2,IF(AND(VLOOKUP(E82,'Vendor Master'!$B$5:$Q$54,7,FALSE)="Y",C82&gt;=VLOOKUP(E82,'Vendor Master'!$B$5:$Q$54,9,FALSE),C82&lt;=VLOOKUP(E82,'Vendor Master'!$B$5:$Q$54,10,FALSE)),VLOOKUP(E82,'Vendor Master'!$B$5:$Q$54,11,FALSE),VLOOKUP(E82,'Vendor Master'!$B$5:$Q$54,6,FALSE))),""))</f>
        <v/>
      </c>
      <c r="N82" s="30">
        <f>IF(OR(E82="",I82="",M82=""),"",I82*M82)</f>
        <v/>
      </c>
      <c r="O82" s="30">
        <f>IF(OR(E82="",L82=""),"",L82-IF(N82="",0,N82))</f>
        <v/>
      </c>
      <c r="P82" s="26" t="n"/>
      <c r="Q82" s="23" t="n"/>
      <c r="R82" s="28" t="n"/>
      <c r="S82" s="22">
        <f>IF(OR(R82="",O82=""),"",IF(ROUND(R82,2)=ROUND(O82,2),"OK","CHECK"))</f>
        <v/>
      </c>
      <c r="T82" s="31">
        <f>IF(OR(R82="",O82=""),"",R82-O82)</f>
        <v/>
      </c>
      <c r="U82" s="19" t="n"/>
      <c r="V82" s="23" t="n"/>
      <c r="W82" s="32">
        <f>IF(V82="","",IFERROR(VLOOKUP(V82,'Challan Master'!$B$5:$D$124,3,FALSE),""))</f>
        <v/>
      </c>
      <c r="X82" s="22">
        <f>IF(V82="","",IFERROR(VLOOKUP(V82,'Challan Master'!$B$5:$D$124,2,FALSE),""))</f>
        <v/>
      </c>
      <c r="Y82" s="23" t="n"/>
    </row>
    <row r="83">
      <c r="A83" s="22">
        <f>IF(C83="","",ROW()-4)</f>
        <v/>
      </c>
      <c r="B83" s="22">
        <f>IF(C83="","",IF(MONTH(C83)&lt;=3,"Q4",IF(MONTH(C83)&lt;=6,"Q1",IF(MONTH(C83)&lt;=9,"Q2","Q3"))))</f>
        <v/>
      </c>
      <c r="C83" s="26" t="n"/>
      <c r="D83" s="23" t="n"/>
      <c r="E83" s="19" t="n"/>
      <c r="F83" s="22">
        <f>IF(E83="","",IFERROR(VLOOKUP(E83,'Vendor Master'!$B$5:$Q$54,2,FALSE),""))</f>
        <v/>
      </c>
      <c r="G83" s="22">
        <f>IF(E83="","",IFERROR(VLOOKUP(E83,'Vendor Master'!$B$5:$Q$54,4,FALSE),""))</f>
        <v/>
      </c>
      <c r="H83" s="20">
        <f>IF(E83="","",IFERROR(VLOOKUP(G83,'Rate Master'!$B$5:$C$16,2,FALSE),""))</f>
        <v/>
      </c>
      <c r="I83" s="28" t="n"/>
      <c r="J83" s="29">
        <f>IF(E83="","",IFERROR(IF(VLOOKUP(E83,'Vendor Master'!$B$5:$Q$54,12,FALSE)="Y",VLOOKUP(E83,'Vendor Master'!$B$5:$Q$54,14,FALSE),0),""))</f>
        <v/>
      </c>
      <c r="K83" s="30">
        <f>IF(OR(E83="",I83="",J83=""),"",I83*J83)</f>
        <v/>
      </c>
      <c r="L83" s="30">
        <f>IF(OR(E83="",I83=""),"",I83+IF(K83="",0,K83))</f>
        <v/>
      </c>
      <c r="M83" s="25">
        <f>IF(E83="","",IFERROR(IF(F83="",0.2,IF(AND(VLOOKUP(E83,'Vendor Master'!$B$5:$Q$54,7,FALSE)="Y",C83&gt;=VLOOKUP(E83,'Vendor Master'!$B$5:$Q$54,9,FALSE),C83&lt;=VLOOKUP(E83,'Vendor Master'!$B$5:$Q$54,10,FALSE)),VLOOKUP(E83,'Vendor Master'!$B$5:$Q$54,11,FALSE),VLOOKUP(E83,'Vendor Master'!$B$5:$Q$54,6,FALSE))),""))</f>
        <v/>
      </c>
      <c r="N83" s="30">
        <f>IF(OR(E83="",I83="",M83=""),"",I83*M83)</f>
        <v/>
      </c>
      <c r="O83" s="30">
        <f>IF(OR(E83="",L83=""),"",L83-IF(N83="",0,N83))</f>
        <v/>
      </c>
      <c r="P83" s="26" t="n"/>
      <c r="Q83" s="23" t="n"/>
      <c r="R83" s="28" t="n"/>
      <c r="S83" s="22">
        <f>IF(OR(R83="",O83=""),"",IF(ROUND(R83,2)=ROUND(O83,2),"OK","CHECK"))</f>
        <v/>
      </c>
      <c r="T83" s="31">
        <f>IF(OR(R83="",O83=""),"",R83-O83)</f>
        <v/>
      </c>
      <c r="U83" s="19" t="n"/>
      <c r="V83" s="23" t="n"/>
      <c r="W83" s="32">
        <f>IF(V83="","",IFERROR(VLOOKUP(V83,'Challan Master'!$B$5:$D$124,3,FALSE),""))</f>
        <v/>
      </c>
      <c r="X83" s="22">
        <f>IF(V83="","",IFERROR(VLOOKUP(V83,'Challan Master'!$B$5:$D$124,2,FALSE),""))</f>
        <v/>
      </c>
      <c r="Y83" s="23" t="n"/>
    </row>
    <row r="84">
      <c r="A84" s="22">
        <f>IF(C84="","",ROW()-4)</f>
        <v/>
      </c>
      <c r="B84" s="22">
        <f>IF(C84="","",IF(MONTH(C84)&lt;=3,"Q4",IF(MONTH(C84)&lt;=6,"Q1",IF(MONTH(C84)&lt;=9,"Q2","Q3"))))</f>
        <v/>
      </c>
      <c r="C84" s="26" t="n"/>
      <c r="D84" s="23" t="n"/>
      <c r="E84" s="19" t="n"/>
      <c r="F84" s="22">
        <f>IF(E84="","",IFERROR(VLOOKUP(E84,'Vendor Master'!$B$5:$Q$54,2,FALSE),""))</f>
        <v/>
      </c>
      <c r="G84" s="22">
        <f>IF(E84="","",IFERROR(VLOOKUP(E84,'Vendor Master'!$B$5:$Q$54,4,FALSE),""))</f>
        <v/>
      </c>
      <c r="H84" s="20">
        <f>IF(E84="","",IFERROR(VLOOKUP(G84,'Rate Master'!$B$5:$C$16,2,FALSE),""))</f>
        <v/>
      </c>
      <c r="I84" s="28" t="n"/>
      <c r="J84" s="29">
        <f>IF(E84="","",IFERROR(IF(VLOOKUP(E84,'Vendor Master'!$B$5:$Q$54,12,FALSE)="Y",VLOOKUP(E84,'Vendor Master'!$B$5:$Q$54,14,FALSE),0),""))</f>
        <v/>
      </c>
      <c r="K84" s="30">
        <f>IF(OR(E84="",I84="",J84=""),"",I84*J84)</f>
        <v/>
      </c>
      <c r="L84" s="30">
        <f>IF(OR(E84="",I84=""),"",I84+IF(K84="",0,K84))</f>
        <v/>
      </c>
      <c r="M84" s="25">
        <f>IF(E84="","",IFERROR(IF(F84="",0.2,IF(AND(VLOOKUP(E84,'Vendor Master'!$B$5:$Q$54,7,FALSE)="Y",C84&gt;=VLOOKUP(E84,'Vendor Master'!$B$5:$Q$54,9,FALSE),C84&lt;=VLOOKUP(E84,'Vendor Master'!$B$5:$Q$54,10,FALSE)),VLOOKUP(E84,'Vendor Master'!$B$5:$Q$54,11,FALSE),VLOOKUP(E84,'Vendor Master'!$B$5:$Q$54,6,FALSE))),""))</f>
        <v/>
      </c>
      <c r="N84" s="30">
        <f>IF(OR(E84="",I84="",M84=""),"",I84*M84)</f>
        <v/>
      </c>
      <c r="O84" s="30">
        <f>IF(OR(E84="",L84=""),"",L84-IF(N84="",0,N84))</f>
        <v/>
      </c>
      <c r="P84" s="26" t="n"/>
      <c r="Q84" s="23" t="n"/>
      <c r="R84" s="28" t="n"/>
      <c r="S84" s="22">
        <f>IF(OR(R84="",O84=""),"",IF(ROUND(R84,2)=ROUND(O84,2),"OK","CHECK"))</f>
        <v/>
      </c>
      <c r="T84" s="31">
        <f>IF(OR(R84="",O84=""),"",R84-O84)</f>
        <v/>
      </c>
      <c r="U84" s="19" t="n"/>
      <c r="V84" s="23" t="n"/>
      <c r="W84" s="32">
        <f>IF(V84="","",IFERROR(VLOOKUP(V84,'Challan Master'!$B$5:$D$124,3,FALSE),""))</f>
        <v/>
      </c>
      <c r="X84" s="22">
        <f>IF(V84="","",IFERROR(VLOOKUP(V84,'Challan Master'!$B$5:$D$124,2,FALSE),""))</f>
        <v/>
      </c>
      <c r="Y84" s="23" t="n"/>
    </row>
    <row r="85">
      <c r="A85" s="22">
        <f>IF(C85="","",ROW()-4)</f>
        <v/>
      </c>
      <c r="B85" s="22">
        <f>IF(C85="","",IF(MONTH(C85)&lt;=3,"Q4",IF(MONTH(C85)&lt;=6,"Q1",IF(MONTH(C85)&lt;=9,"Q2","Q3"))))</f>
        <v/>
      </c>
      <c r="C85" s="26" t="n"/>
      <c r="D85" s="23" t="n"/>
      <c r="E85" s="19" t="n"/>
      <c r="F85" s="22">
        <f>IF(E85="","",IFERROR(VLOOKUP(E85,'Vendor Master'!$B$5:$Q$54,2,FALSE),""))</f>
        <v/>
      </c>
      <c r="G85" s="22">
        <f>IF(E85="","",IFERROR(VLOOKUP(E85,'Vendor Master'!$B$5:$Q$54,4,FALSE),""))</f>
        <v/>
      </c>
      <c r="H85" s="20">
        <f>IF(E85="","",IFERROR(VLOOKUP(G85,'Rate Master'!$B$5:$C$16,2,FALSE),""))</f>
        <v/>
      </c>
      <c r="I85" s="28" t="n"/>
      <c r="J85" s="29">
        <f>IF(E85="","",IFERROR(IF(VLOOKUP(E85,'Vendor Master'!$B$5:$Q$54,12,FALSE)="Y",VLOOKUP(E85,'Vendor Master'!$B$5:$Q$54,14,FALSE),0),""))</f>
        <v/>
      </c>
      <c r="K85" s="30">
        <f>IF(OR(E85="",I85="",J85=""),"",I85*J85)</f>
        <v/>
      </c>
      <c r="L85" s="30">
        <f>IF(OR(E85="",I85=""),"",I85+IF(K85="",0,K85))</f>
        <v/>
      </c>
      <c r="M85" s="25">
        <f>IF(E85="","",IFERROR(IF(F85="",0.2,IF(AND(VLOOKUP(E85,'Vendor Master'!$B$5:$Q$54,7,FALSE)="Y",C85&gt;=VLOOKUP(E85,'Vendor Master'!$B$5:$Q$54,9,FALSE),C85&lt;=VLOOKUP(E85,'Vendor Master'!$B$5:$Q$54,10,FALSE)),VLOOKUP(E85,'Vendor Master'!$B$5:$Q$54,11,FALSE),VLOOKUP(E85,'Vendor Master'!$B$5:$Q$54,6,FALSE))),""))</f>
        <v/>
      </c>
      <c r="N85" s="30">
        <f>IF(OR(E85="",I85="",M85=""),"",I85*M85)</f>
        <v/>
      </c>
      <c r="O85" s="30">
        <f>IF(OR(E85="",L85=""),"",L85-IF(N85="",0,N85))</f>
        <v/>
      </c>
      <c r="P85" s="26" t="n"/>
      <c r="Q85" s="23" t="n"/>
      <c r="R85" s="28" t="n"/>
      <c r="S85" s="22">
        <f>IF(OR(R85="",O85=""),"",IF(ROUND(R85,2)=ROUND(O85,2),"OK","CHECK"))</f>
        <v/>
      </c>
      <c r="T85" s="31">
        <f>IF(OR(R85="",O85=""),"",R85-O85)</f>
        <v/>
      </c>
      <c r="U85" s="19" t="n"/>
      <c r="V85" s="23" t="n"/>
      <c r="W85" s="32">
        <f>IF(V85="","",IFERROR(VLOOKUP(V85,'Challan Master'!$B$5:$D$124,3,FALSE),""))</f>
        <v/>
      </c>
      <c r="X85" s="22">
        <f>IF(V85="","",IFERROR(VLOOKUP(V85,'Challan Master'!$B$5:$D$124,2,FALSE),""))</f>
        <v/>
      </c>
      <c r="Y85" s="23" t="n"/>
    </row>
    <row r="86">
      <c r="A86" s="22">
        <f>IF(C86="","",ROW()-4)</f>
        <v/>
      </c>
      <c r="B86" s="22">
        <f>IF(C86="","",IF(MONTH(C86)&lt;=3,"Q4",IF(MONTH(C86)&lt;=6,"Q1",IF(MONTH(C86)&lt;=9,"Q2","Q3"))))</f>
        <v/>
      </c>
      <c r="C86" s="26" t="n"/>
      <c r="D86" s="23" t="n"/>
      <c r="E86" s="19" t="n"/>
      <c r="F86" s="22">
        <f>IF(E86="","",IFERROR(VLOOKUP(E86,'Vendor Master'!$B$5:$Q$54,2,FALSE),""))</f>
        <v/>
      </c>
      <c r="G86" s="22">
        <f>IF(E86="","",IFERROR(VLOOKUP(E86,'Vendor Master'!$B$5:$Q$54,4,FALSE),""))</f>
        <v/>
      </c>
      <c r="H86" s="20">
        <f>IF(E86="","",IFERROR(VLOOKUP(G86,'Rate Master'!$B$5:$C$16,2,FALSE),""))</f>
        <v/>
      </c>
      <c r="I86" s="28" t="n"/>
      <c r="J86" s="29">
        <f>IF(E86="","",IFERROR(IF(VLOOKUP(E86,'Vendor Master'!$B$5:$Q$54,12,FALSE)="Y",VLOOKUP(E86,'Vendor Master'!$B$5:$Q$54,14,FALSE),0),""))</f>
        <v/>
      </c>
      <c r="K86" s="30">
        <f>IF(OR(E86="",I86="",J86=""),"",I86*J86)</f>
        <v/>
      </c>
      <c r="L86" s="30">
        <f>IF(OR(E86="",I86=""),"",I86+IF(K86="",0,K86))</f>
        <v/>
      </c>
      <c r="M86" s="25">
        <f>IF(E86="","",IFERROR(IF(F86="",0.2,IF(AND(VLOOKUP(E86,'Vendor Master'!$B$5:$Q$54,7,FALSE)="Y",C86&gt;=VLOOKUP(E86,'Vendor Master'!$B$5:$Q$54,9,FALSE),C86&lt;=VLOOKUP(E86,'Vendor Master'!$B$5:$Q$54,10,FALSE)),VLOOKUP(E86,'Vendor Master'!$B$5:$Q$54,11,FALSE),VLOOKUP(E86,'Vendor Master'!$B$5:$Q$54,6,FALSE))),""))</f>
        <v/>
      </c>
      <c r="N86" s="30">
        <f>IF(OR(E86="",I86="",M86=""),"",I86*M86)</f>
        <v/>
      </c>
      <c r="O86" s="30">
        <f>IF(OR(E86="",L86=""),"",L86-IF(N86="",0,N86))</f>
        <v/>
      </c>
      <c r="P86" s="26" t="n"/>
      <c r="Q86" s="23" t="n"/>
      <c r="R86" s="28" t="n"/>
      <c r="S86" s="22">
        <f>IF(OR(R86="",O86=""),"",IF(ROUND(R86,2)=ROUND(O86,2),"OK","CHECK"))</f>
        <v/>
      </c>
      <c r="T86" s="31">
        <f>IF(OR(R86="",O86=""),"",R86-O86)</f>
        <v/>
      </c>
      <c r="U86" s="19" t="n"/>
      <c r="V86" s="23" t="n"/>
      <c r="W86" s="32">
        <f>IF(V86="","",IFERROR(VLOOKUP(V86,'Challan Master'!$B$5:$D$124,3,FALSE),""))</f>
        <v/>
      </c>
      <c r="X86" s="22">
        <f>IF(V86="","",IFERROR(VLOOKUP(V86,'Challan Master'!$B$5:$D$124,2,FALSE),""))</f>
        <v/>
      </c>
      <c r="Y86" s="23" t="n"/>
    </row>
    <row r="87">
      <c r="A87" s="22">
        <f>IF(C87="","",ROW()-4)</f>
        <v/>
      </c>
      <c r="B87" s="22">
        <f>IF(C87="","",IF(MONTH(C87)&lt;=3,"Q4",IF(MONTH(C87)&lt;=6,"Q1",IF(MONTH(C87)&lt;=9,"Q2","Q3"))))</f>
        <v/>
      </c>
      <c r="C87" s="26" t="n"/>
      <c r="D87" s="23" t="n"/>
      <c r="E87" s="19" t="n"/>
      <c r="F87" s="22">
        <f>IF(E87="","",IFERROR(VLOOKUP(E87,'Vendor Master'!$B$5:$Q$54,2,FALSE),""))</f>
        <v/>
      </c>
      <c r="G87" s="22">
        <f>IF(E87="","",IFERROR(VLOOKUP(E87,'Vendor Master'!$B$5:$Q$54,4,FALSE),""))</f>
        <v/>
      </c>
      <c r="H87" s="20">
        <f>IF(E87="","",IFERROR(VLOOKUP(G87,'Rate Master'!$B$5:$C$16,2,FALSE),""))</f>
        <v/>
      </c>
      <c r="I87" s="28" t="n"/>
      <c r="J87" s="29">
        <f>IF(E87="","",IFERROR(IF(VLOOKUP(E87,'Vendor Master'!$B$5:$Q$54,12,FALSE)="Y",VLOOKUP(E87,'Vendor Master'!$B$5:$Q$54,14,FALSE),0),""))</f>
        <v/>
      </c>
      <c r="K87" s="30">
        <f>IF(OR(E87="",I87="",J87=""),"",I87*J87)</f>
        <v/>
      </c>
      <c r="L87" s="30">
        <f>IF(OR(E87="",I87=""),"",I87+IF(K87="",0,K87))</f>
        <v/>
      </c>
      <c r="M87" s="25">
        <f>IF(E87="","",IFERROR(IF(F87="",0.2,IF(AND(VLOOKUP(E87,'Vendor Master'!$B$5:$Q$54,7,FALSE)="Y",C87&gt;=VLOOKUP(E87,'Vendor Master'!$B$5:$Q$54,9,FALSE),C87&lt;=VLOOKUP(E87,'Vendor Master'!$B$5:$Q$54,10,FALSE)),VLOOKUP(E87,'Vendor Master'!$B$5:$Q$54,11,FALSE),VLOOKUP(E87,'Vendor Master'!$B$5:$Q$54,6,FALSE))),""))</f>
        <v/>
      </c>
      <c r="N87" s="30">
        <f>IF(OR(E87="",I87="",M87=""),"",I87*M87)</f>
        <v/>
      </c>
      <c r="O87" s="30">
        <f>IF(OR(E87="",L87=""),"",L87-IF(N87="",0,N87))</f>
        <v/>
      </c>
      <c r="P87" s="26" t="n"/>
      <c r="Q87" s="23" t="n"/>
      <c r="R87" s="28" t="n"/>
      <c r="S87" s="22">
        <f>IF(OR(R87="",O87=""),"",IF(ROUND(R87,2)=ROUND(O87,2),"OK","CHECK"))</f>
        <v/>
      </c>
      <c r="T87" s="31">
        <f>IF(OR(R87="",O87=""),"",R87-O87)</f>
        <v/>
      </c>
      <c r="U87" s="19" t="n"/>
      <c r="V87" s="23" t="n"/>
      <c r="W87" s="32">
        <f>IF(V87="","",IFERROR(VLOOKUP(V87,'Challan Master'!$B$5:$D$124,3,FALSE),""))</f>
        <v/>
      </c>
      <c r="X87" s="22">
        <f>IF(V87="","",IFERROR(VLOOKUP(V87,'Challan Master'!$B$5:$D$124,2,FALSE),""))</f>
        <v/>
      </c>
      <c r="Y87" s="23" t="n"/>
    </row>
    <row r="88">
      <c r="A88" s="22">
        <f>IF(C88="","",ROW()-4)</f>
        <v/>
      </c>
      <c r="B88" s="22">
        <f>IF(C88="","",IF(MONTH(C88)&lt;=3,"Q4",IF(MONTH(C88)&lt;=6,"Q1",IF(MONTH(C88)&lt;=9,"Q2","Q3"))))</f>
        <v/>
      </c>
      <c r="C88" s="26" t="n"/>
      <c r="D88" s="23" t="n"/>
      <c r="E88" s="19" t="n"/>
      <c r="F88" s="22">
        <f>IF(E88="","",IFERROR(VLOOKUP(E88,'Vendor Master'!$B$5:$Q$54,2,FALSE),""))</f>
        <v/>
      </c>
      <c r="G88" s="22">
        <f>IF(E88="","",IFERROR(VLOOKUP(E88,'Vendor Master'!$B$5:$Q$54,4,FALSE),""))</f>
        <v/>
      </c>
      <c r="H88" s="20">
        <f>IF(E88="","",IFERROR(VLOOKUP(G88,'Rate Master'!$B$5:$C$16,2,FALSE),""))</f>
        <v/>
      </c>
      <c r="I88" s="28" t="n"/>
      <c r="J88" s="29">
        <f>IF(E88="","",IFERROR(IF(VLOOKUP(E88,'Vendor Master'!$B$5:$Q$54,12,FALSE)="Y",VLOOKUP(E88,'Vendor Master'!$B$5:$Q$54,14,FALSE),0),""))</f>
        <v/>
      </c>
      <c r="K88" s="30">
        <f>IF(OR(E88="",I88="",J88=""),"",I88*J88)</f>
        <v/>
      </c>
      <c r="L88" s="30">
        <f>IF(OR(E88="",I88=""),"",I88+IF(K88="",0,K88))</f>
        <v/>
      </c>
      <c r="M88" s="25">
        <f>IF(E88="","",IFERROR(IF(F88="",0.2,IF(AND(VLOOKUP(E88,'Vendor Master'!$B$5:$Q$54,7,FALSE)="Y",C88&gt;=VLOOKUP(E88,'Vendor Master'!$B$5:$Q$54,9,FALSE),C88&lt;=VLOOKUP(E88,'Vendor Master'!$B$5:$Q$54,10,FALSE)),VLOOKUP(E88,'Vendor Master'!$B$5:$Q$54,11,FALSE),VLOOKUP(E88,'Vendor Master'!$B$5:$Q$54,6,FALSE))),""))</f>
        <v/>
      </c>
      <c r="N88" s="30">
        <f>IF(OR(E88="",I88="",M88=""),"",I88*M88)</f>
        <v/>
      </c>
      <c r="O88" s="30">
        <f>IF(OR(E88="",L88=""),"",L88-IF(N88="",0,N88))</f>
        <v/>
      </c>
      <c r="P88" s="26" t="n"/>
      <c r="Q88" s="23" t="n"/>
      <c r="R88" s="28" t="n"/>
      <c r="S88" s="22">
        <f>IF(OR(R88="",O88=""),"",IF(ROUND(R88,2)=ROUND(O88,2),"OK","CHECK"))</f>
        <v/>
      </c>
      <c r="T88" s="31">
        <f>IF(OR(R88="",O88=""),"",R88-O88)</f>
        <v/>
      </c>
      <c r="U88" s="19" t="n"/>
      <c r="V88" s="23" t="n"/>
      <c r="W88" s="32">
        <f>IF(V88="","",IFERROR(VLOOKUP(V88,'Challan Master'!$B$5:$D$124,3,FALSE),""))</f>
        <v/>
      </c>
      <c r="X88" s="22">
        <f>IF(V88="","",IFERROR(VLOOKUP(V88,'Challan Master'!$B$5:$D$124,2,FALSE),""))</f>
        <v/>
      </c>
      <c r="Y88" s="23" t="n"/>
    </row>
    <row r="89">
      <c r="A89" s="22">
        <f>IF(C89="","",ROW()-4)</f>
        <v/>
      </c>
      <c r="B89" s="22">
        <f>IF(C89="","",IF(MONTH(C89)&lt;=3,"Q4",IF(MONTH(C89)&lt;=6,"Q1",IF(MONTH(C89)&lt;=9,"Q2","Q3"))))</f>
        <v/>
      </c>
      <c r="C89" s="26" t="n"/>
      <c r="D89" s="23" t="n"/>
      <c r="E89" s="19" t="n"/>
      <c r="F89" s="22">
        <f>IF(E89="","",IFERROR(VLOOKUP(E89,'Vendor Master'!$B$5:$Q$54,2,FALSE),""))</f>
        <v/>
      </c>
      <c r="G89" s="22">
        <f>IF(E89="","",IFERROR(VLOOKUP(E89,'Vendor Master'!$B$5:$Q$54,4,FALSE),""))</f>
        <v/>
      </c>
      <c r="H89" s="20">
        <f>IF(E89="","",IFERROR(VLOOKUP(G89,'Rate Master'!$B$5:$C$16,2,FALSE),""))</f>
        <v/>
      </c>
      <c r="I89" s="28" t="n"/>
      <c r="J89" s="29">
        <f>IF(E89="","",IFERROR(IF(VLOOKUP(E89,'Vendor Master'!$B$5:$Q$54,12,FALSE)="Y",VLOOKUP(E89,'Vendor Master'!$B$5:$Q$54,14,FALSE),0),""))</f>
        <v/>
      </c>
      <c r="K89" s="30">
        <f>IF(OR(E89="",I89="",J89=""),"",I89*J89)</f>
        <v/>
      </c>
      <c r="L89" s="30">
        <f>IF(OR(E89="",I89=""),"",I89+IF(K89="",0,K89))</f>
        <v/>
      </c>
      <c r="M89" s="25">
        <f>IF(E89="","",IFERROR(IF(F89="",0.2,IF(AND(VLOOKUP(E89,'Vendor Master'!$B$5:$Q$54,7,FALSE)="Y",C89&gt;=VLOOKUP(E89,'Vendor Master'!$B$5:$Q$54,9,FALSE),C89&lt;=VLOOKUP(E89,'Vendor Master'!$B$5:$Q$54,10,FALSE)),VLOOKUP(E89,'Vendor Master'!$B$5:$Q$54,11,FALSE),VLOOKUP(E89,'Vendor Master'!$B$5:$Q$54,6,FALSE))),""))</f>
        <v/>
      </c>
      <c r="N89" s="30">
        <f>IF(OR(E89="",I89="",M89=""),"",I89*M89)</f>
        <v/>
      </c>
      <c r="O89" s="30">
        <f>IF(OR(E89="",L89=""),"",L89-IF(N89="",0,N89))</f>
        <v/>
      </c>
      <c r="P89" s="26" t="n"/>
      <c r="Q89" s="23" t="n"/>
      <c r="R89" s="28" t="n"/>
      <c r="S89" s="22">
        <f>IF(OR(R89="",O89=""),"",IF(ROUND(R89,2)=ROUND(O89,2),"OK","CHECK"))</f>
        <v/>
      </c>
      <c r="T89" s="31">
        <f>IF(OR(R89="",O89=""),"",R89-O89)</f>
        <v/>
      </c>
      <c r="U89" s="19" t="n"/>
      <c r="V89" s="23" t="n"/>
      <c r="W89" s="32">
        <f>IF(V89="","",IFERROR(VLOOKUP(V89,'Challan Master'!$B$5:$D$124,3,FALSE),""))</f>
        <v/>
      </c>
      <c r="X89" s="22">
        <f>IF(V89="","",IFERROR(VLOOKUP(V89,'Challan Master'!$B$5:$D$124,2,FALSE),""))</f>
        <v/>
      </c>
      <c r="Y89" s="23" t="n"/>
    </row>
    <row r="90">
      <c r="A90" s="22">
        <f>IF(C90="","",ROW()-4)</f>
        <v/>
      </c>
      <c r="B90" s="22">
        <f>IF(C90="","",IF(MONTH(C90)&lt;=3,"Q4",IF(MONTH(C90)&lt;=6,"Q1",IF(MONTH(C90)&lt;=9,"Q2","Q3"))))</f>
        <v/>
      </c>
      <c r="C90" s="26" t="n"/>
      <c r="D90" s="23" t="n"/>
      <c r="E90" s="19" t="n"/>
      <c r="F90" s="22">
        <f>IF(E90="","",IFERROR(VLOOKUP(E90,'Vendor Master'!$B$5:$Q$54,2,FALSE),""))</f>
        <v/>
      </c>
      <c r="G90" s="22">
        <f>IF(E90="","",IFERROR(VLOOKUP(E90,'Vendor Master'!$B$5:$Q$54,4,FALSE),""))</f>
        <v/>
      </c>
      <c r="H90" s="20">
        <f>IF(E90="","",IFERROR(VLOOKUP(G90,'Rate Master'!$B$5:$C$16,2,FALSE),""))</f>
        <v/>
      </c>
      <c r="I90" s="28" t="n"/>
      <c r="J90" s="29">
        <f>IF(E90="","",IFERROR(IF(VLOOKUP(E90,'Vendor Master'!$B$5:$Q$54,12,FALSE)="Y",VLOOKUP(E90,'Vendor Master'!$B$5:$Q$54,14,FALSE),0),""))</f>
        <v/>
      </c>
      <c r="K90" s="30">
        <f>IF(OR(E90="",I90="",J90=""),"",I90*J90)</f>
        <v/>
      </c>
      <c r="L90" s="30">
        <f>IF(OR(E90="",I90=""),"",I90+IF(K90="",0,K90))</f>
        <v/>
      </c>
      <c r="M90" s="25">
        <f>IF(E90="","",IFERROR(IF(F90="",0.2,IF(AND(VLOOKUP(E90,'Vendor Master'!$B$5:$Q$54,7,FALSE)="Y",C90&gt;=VLOOKUP(E90,'Vendor Master'!$B$5:$Q$54,9,FALSE),C90&lt;=VLOOKUP(E90,'Vendor Master'!$B$5:$Q$54,10,FALSE)),VLOOKUP(E90,'Vendor Master'!$B$5:$Q$54,11,FALSE),VLOOKUP(E90,'Vendor Master'!$B$5:$Q$54,6,FALSE))),""))</f>
        <v/>
      </c>
      <c r="N90" s="30">
        <f>IF(OR(E90="",I90="",M90=""),"",I90*M90)</f>
        <v/>
      </c>
      <c r="O90" s="30">
        <f>IF(OR(E90="",L90=""),"",L90-IF(N90="",0,N90))</f>
        <v/>
      </c>
      <c r="P90" s="26" t="n"/>
      <c r="Q90" s="23" t="n"/>
      <c r="R90" s="28" t="n"/>
      <c r="S90" s="22">
        <f>IF(OR(R90="",O90=""),"",IF(ROUND(R90,2)=ROUND(O90,2),"OK","CHECK"))</f>
        <v/>
      </c>
      <c r="T90" s="31">
        <f>IF(OR(R90="",O90=""),"",R90-O90)</f>
        <v/>
      </c>
      <c r="U90" s="19" t="n"/>
      <c r="V90" s="23" t="n"/>
      <c r="W90" s="32">
        <f>IF(V90="","",IFERROR(VLOOKUP(V90,'Challan Master'!$B$5:$D$124,3,FALSE),""))</f>
        <v/>
      </c>
      <c r="X90" s="22">
        <f>IF(V90="","",IFERROR(VLOOKUP(V90,'Challan Master'!$B$5:$D$124,2,FALSE),""))</f>
        <v/>
      </c>
      <c r="Y90" s="23" t="n"/>
    </row>
    <row r="91">
      <c r="A91" s="22">
        <f>IF(C91="","",ROW()-4)</f>
        <v/>
      </c>
      <c r="B91" s="22">
        <f>IF(C91="","",IF(MONTH(C91)&lt;=3,"Q4",IF(MONTH(C91)&lt;=6,"Q1",IF(MONTH(C91)&lt;=9,"Q2","Q3"))))</f>
        <v/>
      </c>
      <c r="C91" s="26" t="n"/>
      <c r="D91" s="23" t="n"/>
      <c r="E91" s="19" t="n"/>
      <c r="F91" s="22">
        <f>IF(E91="","",IFERROR(VLOOKUP(E91,'Vendor Master'!$B$5:$Q$54,2,FALSE),""))</f>
        <v/>
      </c>
      <c r="G91" s="22">
        <f>IF(E91="","",IFERROR(VLOOKUP(E91,'Vendor Master'!$B$5:$Q$54,4,FALSE),""))</f>
        <v/>
      </c>
      <c r="H91" s="20">
        <f>IF(E91="","",IFERROR(VLOOKUP(G91,'Rate Master'!$B$5:$C$16,2,FALSE),""))</f>
        <v/>
      </c>
      <c r="I91" s="28" t="n"/>
      <c r="J91" s="29">
        <f>IF(E91="","",IFERROR(IF(VLOOKUP(E91,'Vendor Master'!$B$5:$Q$54,12,FALSE)="Y",VLOOKUP(E91,'Vendor Master'!$B$5:$Q$54,14,FALSE),0),""))</f>
        <v/>
      </c>
      <c r="K91" s="30">
        <f>IF(OR(E91="",I91="",J91=""),"",I91*J91)</f>
        <v/>
      </c>
      <c r="L91" s="30">
        <f>IF(OR(E91="",I91=""),"",I91+IF(K91="",0,K91))</f>
        <v/>
      </c>
      <c r="M91" s="25">
        <f>IF(E91="","",IFERROR(IF(F91="",0.2,IF(AND(VLOOKUP(E91,'Vendor Master'!$B$5:$Q$54,7,FALSE)="Y",C91&gt;=VLOOKUP(E91,'Vendor Master'!$B$5:$Q$54,9,FALSE),C91&lt;=VLOOKUP(E91,'Vendor Master'!$B$5:$Q$54,10,FALSE)),VLOOKUP(E91,'Vendor Master'!$B$5:$Q$54,11,FALSE),VLOOKUP(E91,'Vendor Master'!$B$5:$Q$54,6,FALSE))),""))</f>
        <v/>
      </c>
      <c r="N91" s="30">
        <f>IF(OR(E91="",I91="",M91=""),"",I91*M91)</f>
        <v/>
      </c>
      <c r="O91" s="30">
        <f>IF(OR(E91="",L91=""),"",L91-IF(N91="",0,N91))</f>
        <v/>
      </c>
      <c r="P91" s="26" t="n"/>
      <c r="Q91" s="23" t="n"/>
      <c r="R91" s="28" t="n"/>
      <c r="S91" s="22">
        <f>IF(OR(R91="",O91=""),"",IF(ROUND(R91,2)=ROUND(O91,2),"OK","CHECK"))</f>
        <v/>
      </c>
      <c r="T91" s="31">
        <f>IF(OR(R91="",O91=""),"",R91-O91)</f>
        <v/>
      </c>
      <c r="U91" s="19" t="n"/>
      <c r="V91" s="23" t="n"/>
      <c r="W91" s="32">
        <f>IF(V91="","",IFERROR(VLOOKUP(V91,'Challan Master'!$B$5:$D$124,3,FALSE),""))</f>
        <v/>
      </c>
      <c r="X91" s="22">
        <f>IF(V91="","",IFERROR(VLOOKUP(V91,'Challan Master'!$B$5:$D$124,2,FALSE),""))</f>
        <v/>
      </c>
      <c r="Y91" s="23" t="n"/>
    </row>
    <row r="92">
      <c r="A92" s="22">
        <f>IF(C92="","",ROW()-4)</f>
        <v/>
      </c>
      <c r="B92" s="22">
        <f>IF(C92="","",IF(MONTH(C92)&lt;=3,"Q4",IF(MONTH(C92)&lt;=6,"Q1",IF(MONTH(C92)&lt;=9,"Q2","Q3"))))</f>
        <v/>
      </c>
      <c r="C92" s="26" t="n"/>
      <c r="D92" s="23" t="n"/>
      <c r="E92" s="19" t="n"/>
      <c r="F92" s="22">
        <f>IF(E92="","",IFERROR(VLOOKUP(E92,'Vendor Master'!$B$5:$Q$54,2,FALSE),""))</f>
        <v/>
      </c>
      <c r="G92" s="22">
        <f>IF(E92="","",IFERROR(VLOOKUP(E92,'Vendor Master'!$B$5:$Q$54,4,FALSE),""))</f>
        <v/>
      </c>
      <c r="H92" s="20">
        <f>IF(E92="","",IFERROR(VLOOKUP(G92,'Rate Master'!$B$5:$C$16,2,FALSE),""))</f>
        <v/>
      </c>
      <c r="I92" s="28" t="n"/>
      <c r="J92" s="29">
        <f>IF(E92="","",IFERROR(IF(VLOOKUP(E92,'Vendor Master'!$B$5:$Q$54,12,FALSE)="Y",VLOOKUP(E92,'Vendor Master'!$B$5:$Q$54,14,FALSE),0),""))</f>
        <v/>
      </c>
      <c r="K92" s="30">
        <f>IF(OR(E92="",I92="",J92=""),"",I92*J92)</f>
        <v/>
      </c>
      <c r="L92" s="30">
        <f>IF(OR(E92="",I92=""),"",I92+IF(K92="",0,K92))</f>
        <v/>
      </c>
      <c r="M92" s="25">
        <f>IF(E92="","",IFERROR(IF(F92="",0.2,IF(AND(VLOOKUP(E92,'Vendor Master'!$B$5:$Q$54,7,FALSE)="Y",C92&gt;=VLOOKUP(E92,'Vendor Master'!$B$5:$Q$54,9,FALSE),C92&lt;=VLOOKUP(E92,'Vendor Master'!$B$5:$Q$54,10,FALSE)),VLOOKUP(E92,'Vendor Master'!$B$5:$Q$54,11,FALSE),VLOOKUP(E92,'Vendor Master'!$B$5:$Q$54,6,FALSE))),""))</f>
        <v/>
      </c>
      <c r="N92" s="30">
        <f>IF(OR(E92="",I92="",M92=""),"",I92*M92)</f>
        <v/>
      </c>
      <c r="O92" s="30">
        <f>IF(OR(E92="",L92=""),"",L92-IF(N92="",0,N92))</f>
        <v/>
      </c>
      <c r="P92" s="26" t="n"/>
      <c r="Q92" s="23" t="n"/>
      <c r="R92" s="28" t="n"/>
      <c r="S92" s="22">
        <f>IF(OR(R92="",O92=""),"",IF(ROUND(R92,2)=ROUND(O92,2),"OK","CHECK"))</f>
        <v/>
      </c>
      <c r="T92" s="31">
        <f>IF(OR(R92="",O92=""),"",R92-O92)</f>
        <v/>
      </c>
      <c r="U92" s="19" t="n"/>
      <c r="V92" s="23" t="n"/>
      <c r="W92" s="32">
        <f>IF(V92="","",IFERROR(VLOOKUP(V92,'Challan Master'!$B$5:$D$124,3,FALSE),""))</f>
        <v/>
      </c>
      <c r="X92" s="22">
        <f>IF(V92="","",IFERROR(VLOOKUP(V92,'Challan Master'!$B$5:$D$124,2,FALSE),""))</f>
        <v/>
      </c>
      <c r="Y92" s="23" t="n"/>
    </row>
    <row r="93">
      <c r="A93" s="22">
        <f>IF(C93="","",ROW()-4)</f>
        <v/>
      </c>
      <c r="B93" s="22">
        <f>IF(C93="","",IF(MONTH(C93)&lt;=3,"Q4",IF(MONTH(C93)&lt;=6,"Q1",IF(MONTH(C93)&lt;=9,"Q2","Q3"))))</f>
        <v/>
      </c>
      <c r="C93" s="26" t="n"/>
      <c r="D93" s="23" t="n"/>
      <c r="E93" s="19" t="n"/>
      <c r="F93" s="22">
        <f>IF(E93="","",IFERROR(VLOOKUP(E93,'Vendor Master'!$B$5:$Q$54,2,FALSE),""))</f>
        <v/>
      </c>
      <c r="G93" s="22">
        <f>IF(E93="","",IFERROR(VLOOKUP(E93,'Vendor Master'!$B$5:$Q$54,4,FALSE),""))</f>
        <v/>
      </c>
      <c r="H93" s="20">
        <f>IF(E93="","",IFERROR(VLOOKUP(G93,'Rate Master'!$B$5:$C$16,2,FALSE),""))</f>
        <v/>
      </c>
      <c r="I93" s="28" t="n"/>
      <c r="J93" s="29">
        <f>IF(E93="","",IFERROR(IF(VLOOKUP(E93,'Vendor Master'!$B$5:$Q$54,12,FALSE)="Y",VLOOKUP(E93,'Vendor Master'!$B$5:$Q$54,14,FALSE),0),""))</f>
        <v/>
      </c>
      <c r="K93" s="30">
        <f>IF(OR(E93="",I93="",J93=""),"",I93*J93)</f>
        <v/>
      </c>
      <c r="L93" s="30">
        <f>IF(OR(E93="",I93=""),"",I93+IF(K93="",0,K93))</f>
        <v/>
      </c>
      <c r="M93" s="25">
        <f>IF(E93="","",IFERROR(IF(F93="",0.2,IF(AND(VLOOKUP(E93,'Vendor Master'!$B$5:$Q$54,7,FALSE)="Y",C93&gt;=VLOOKUP(E93,'Vendor Master'!$B$5:$Q$54,9,FALSE),C93&lt;=VLOOKUP(E93,'Vendor Master'!$B$5:$Q$54,10,FALSE)),VLOOKUP(E93,'Vendor Master'!$B$5:$Q$54,11,FALSE),VLOOKUP(E93,'Vendor Master'!$B$5:$Q$54,6,FALSE))),""))</f>
        <v/>
      </c>
      <c r="N93" s="30">
        <f>IF(OR(E93="",I93="",M93=""),"",I93*M93)</f>
        <v/>
      </c>
      <c r="O93" s="30">
        <f>IF(OR(E93="",L93=""),"",L93-IF(N93="",0,N93))</f>
        <v/>
      </c>
      <c r="P93" s="26" t="n"/>
      <c r="Q93" s="23" t="n"/>
      <c r="R93" s="28" t="n"/>
      <c r="S93" s="22">
        <f>IF(OR(R93="",O93=""),"",IF(ROUND(R93,2)=ROUND(O93,2),"OK","CHECK"))</f>
        <v/>
      </c>
      <c r="T93" s="31">
        <f>IF(OR(R93="",O93=""),"",R93-O93)</f>
        <v/>
      </c>
      <c r="U93" s="19" t="n"/>
      <c r="V93" s="23" t="n"/>
      <c r="W93" s="32">
        <f>IF(V93="","",IFERROR(VLOOKUP(V93,'Challan Master'!$B$5:$D$124,3,FALSE),""))</f>
        <v/>
      </c>
      <c r="X93" s="22">
        <f>IF(V93="","",IFERROR(VLOOKUP(V93,'Challan Master'!$B$5:$D$124,2,FALSE),""))</f>
        <v/>
      </c>
      <c r="Y93" s="23" t="n"/>
    </row>
    <row r="94">
      <c r="A94" s="22">
        <f>IF(C94="","",ROW()-4)</f>
        <v/>
      </c>
      <c r="B94" s="22">
        <f>IF(C94="","",IF(MONTH(C94)&lt;=3,"Q4",IF(MONTH(C94)&lt;=6,"Q1",IF(MONTH(C94)&lt;=9,"Q2","Q3"))))</f>
        <v/>
      </c>
      <c r="C94" s="26" t="n"/>
      <c r="D94" s="23" t="n"/>
      <c r="E94" s="19" t="n"/>
      <c r="F94" s="22">
        <f>IF(E94="","",IFERROR(VLOOKUP(E94,'Vendor Master'!$B$5:$Q$54,2,FALSE),""))</f>
        <v/>
      </c>
      <c r="G94" s="22">
        <f>IF(E94="","",IFERROR(VLOOKUP(E94,'Vendor Master'!$B$5:$Q$54,4,FALSE),""))</f>
        <v/>
      </c>
      <c r="H94" s="20">
        <f>IF(E94="","",IFERROR(VLOOKUP(G94,'Rate Master'!$B$5:$C$16,2,FALSE),""))</f>
        <v/>
      </c>
      <c r="I94" s="28" t="n"/>
      <c r="J94" s="29">
        <f>IF(E94="","",IFERROR(IF(VLOOKUP(E94,'Vendor Master'!$B$5:$Q$54,12,FALSE)="Y",VLOOKUP(E94,'Vendor Master'!$B$5:$Q$54,14,FALSE),0),""))</f>
        <v/>
      </c>
      <c r="K94" s="30">
        <f>IF(OR(E94="",I94="",J94=""),"",I94*J94)</f>
        <v/>
      </c>
      <c r="L94" s="30">
        <f>IF(OR(E94="",I94=""),"",I94+IF(K94="",0,K94))</f>
        <v/>
      </c>
      <c r="M94" s="25">
        <f>IF(E94="","",IFERROR(IF(F94="",0.2,IF(AND(VLOOKUP(E94,'Vendor Master'!$B$5:$Q$54,7,FALSE)="Y",C94&gt;=VLOOKUP(E94,'Vendor Master'!$B$5:$Q$54,9,FALSE),C94&lt;=VLOOKUP(E94,'Vendor Master'!$B$5:$Q$54,10,FALSE)),VLOOKUP(E94,'Vendor Master'!$B$5:$Q$54,11,FALSE),VLOOKUP(E94,'Vendor Master'!$B$5:$Q$54,6,FALSE))),""))</f>
        <v/>
      </c>
      <c r="N94" s="30">
        <f>IF(OR(E94="",I94="",M94=""),"",I94*M94)</f>
        <v/>
      </c>
      <c r="O94" s="30">
        <f>IF(OR(E94="",L94=""),"",L94-IF(N94="",0,N94))</f>
        <v/>
      </c>
      <c r="P94" s="26" t="n"/>
      <c r="Q94" s="23" t="n"/>
      <c r="R94" s="28" t="n"/>
      <c r="S94" s="22">
        <f>IF(OR(R94="",O94=""),"",IF(ROUND(R94,2)=ROUND(O94,2),"OK","CHECK"))</f>
        <v/>
      </c>
      <c r="T94" s="31">
        <f>IF(OR(R94="",O94=""),"",R94-O94)</f>
        <v/>
      </c>
      <c r="U94" s="19" t="n"/>
      <c r="V94" s="23" t="n"/>
      <c r="W94" s="32">
        <f>IF(V94="","",IFERROR(VLOOKUP(V94,'Challan Master'!$B$5:$D$124,3,FALSE),""))</f>
        <v/>
      </c>
      <c r="X94" s="22">
        <f>IF(V94="","",IFERROR(VLOOKUP(V94,'Challan Master'!$B$5:$D$124,2,FALSE),""))</f>
        <v/>
      </c>
      <c r="Y94" s="23" t="n"/>
    </row>
    <row r="95">
      <c r="A95" s="22">
        <f>IF(C95="","",ROW()-4)</f>
        <v/>
      </c>
      <c r="B95" s="22">
        <f>IF(C95="","",IF(MONTH(C95)&lt;=3,"Q4",IF(MONTH(C95)&lt;=6,"Q1",IF(MONTH(C95)&lt;=9,"Q2","Q3"))))</f>
        <v/>
      </c>
      <c r="C95" s="26" t="n"/>
      <c r="D95" s="23" t="n"/>
      <c r="E95" s="19" t="n"/>
      <c r="F95" s="22">
        <f>IF(E95="","",IFERROR(VLOOKUP(E95,'Vendor Master'!$B$5:$Q$54,2,FALSE),""))</f>
        <v/>
      </c>
      <c r="G95" s="22">
        <f>IF(E95="","",IFERROR(VLOOKUP(E95,'Vendor Master'!$B$5:$Q$54,4,FALSE),""))</f>
        <v/>
      </c>
      <c r="H95" s="20">
        <f>IF(E95="","",IFERROR(VLOOKUP(G95,'Rate Master'!$B$5:$C$16,2,FALSE),""))</f>
        <v/>
      </c>
      <c r="I95" s="28" t="n"/>
      <c r="J95" s="29">
        <f>IF(E95="","",IFERROR(IF(VLOOKUP(E95,'Vendor Master'!$B$5:$Q$54,12,FALSE)="Y",VLOOKUP(E95,'Vendor Master'!$B$5:$Q$54,14,FALSE),0),""))</f>
        <v/>
      </c>
      <c r="K95" s="30">
        <f>IF(OR(E95="",I95="",J95=""),"",I95*J95)</f>
        <v/>
      </c>
      <c r="L95" s="30">
        <f>IF(OR(E95="",I95=""),"",I95+IF(K95="",0,K95))</f>
        <v/>
      </c>
      <c r="M95" s="25">
        <f>IF(E95="","",IFERROR(IF(F95="",0.2,IF(AND(VLOOKUP(E95,'Vendor Master'!$B$5:$Q$54,7,FALSE)="Y",C95&gt;=VLOOKUP(E95,'Vendor Master'!$B$5:$Q$54,9,FALSE),C95&lt;=VLOOKUP(E95,'Vendor Master'!$B$5:$Q$54,10,FALSE)),VLOOKUP(E95,'Vendor Master'!$B$5:$Q$54,11,FALSE),VLOOKUP(E95,'Vendor Master'!$B$5:$Q$54,6,FALSE))),""))</f>
        <v/>
      </c>
      <c r="N95" s="30">
        <f>IF(OR(E95="",I95="",M95=""),"",I95*M95)</f>
        <v/>
      </c>
      <c r="O95" s="30">
        <f>IF(OR(E95="",L95=""),"",L95-IF(N95="",0,N95))</f>
        <v/>
      </c>
      <c r="P95" s="26" t="n"/>
      <c r="Q95" s="23" t="n"/>
      <c r="R95" s="28" t="n"/>
      <c r="S95" s="22">
        <f>IF(OR(R95="",O95=""),"",IF(ROUND(R95,2)=ROUND(O95,2),"OK","CHECK"))</f>
        <v/>
      </c>
      <c r="T95" s="31">
        <f>IF(OR(R95="",O95=""),"",R95-O95)</f>
        <v/>
      </c>
      <c r="U95" s="19" t="n"/>
      <c r="V95" s="23" t="n"/>
      <c r="W95" s="32">
        <f>IF(V95="","",IFERROR(VLOOKUP(V95,'Challan Master'!$B$5:$D$124,3,FALSE),""))</f>
        <v/>
      </c>
      <c r="X95" s="22">
        <f>IF(V95="","",IFERROR(VLOOKUP(V95,'Challan Master'!$B$5:$D$124,2,FALSE),""))</f>
        <v/>
      </c>
      <c r="Y95" s="23" t="n"/>
    </row>
    <row r="96">
      <c r="A96" s="22">
        <f>IF(C96="","",ROW()-4)</f>
        <v/>
      </c>
      <c r="B96" s="22">
        <f>IF(C96="","",IF(MONTH(C96)&lt;=3,"Q4",IF(MONTH(C96)&lt;=6,"Q1",IF(MONTH(C96)&lt;=9,"Q2","Q3"))))</f>
        <v/>
      </c>
      <c r="C96" s="26" t="n"/>
      <c r="D96" s="23" t="n"/>
      <c r="E96" s="19" t="n"/>
      <c r="F96" s="22">
        <f>IF(E96="","",IFERROR(VLOOKUP(E96,'Vendor Master'!$B$5:$Q$54,2,FALSE),""))</f>
        <v/>
      </c>
      <c r="G96" s="22">
        <f>IF(E96="","",IFERROR(VLOOKUP(E96,'Vendor Master'!$B$5:$Q$54,4,FALSE),""))</f>
        <v/>
      </c>
      <c r="H96" s="20">
        <f>IF(E96="","",IFERROR(VLOOKUP(G96,'Rate Master'!$B$5:$C$16,2,FALSE),""))</f>
        <v/>
      </c>
      <c r="I96" s="28" t="n"/>
      <c r="J96" s="29">
        <f>IF(E96="","",IFERROR(IF(VLOOKUP(E96,'Vendor Master'!$B$5:$Q$54,12,FALSE)="Y",VLOOKUP(E96,'Vendor Master'!$B$5:$Q$54,14,FALSE),0),""))</f>
        <v/>
      </c>
      <c r="K96" s="30">
        <f>IF(OR(E96="",I96="",J96=""),"",I96*J96)</f>
        <v/>
      </c>
      <c r="L96" s="30">
        <f>IF(OR(E96="",I96=""),"",I96+IF(K96="",0,K96))</f>
        <v/>
      </c>
      <c r="M96" s="25">
        <f>IF(E96="","",IFERROR(IF(F96="",0.2,IF(AND(VLOOKUP(E96,'Vendor Master'!$B$5:$Q$54,7,FALSE)="Y",C96&gt;=VLOOKUP(E96,'Vendor Master'!$B$5:$Q$54,9,FALSE),C96&lt;=VLOOKUP(E96,'Vendor Master'!$B$5:$Q$54,10,FALSE)),VLOOKUP(E96,'Vendor Master'!$B$5:$Q$54,11,FALSE),VLOOKUP(E96,'Vendor Master'!$B$5:$Q$54,6,FALSE))),""))</f>
        <v/>
      </c>
      <c r="N96" s="30">
        <f>IF(OR(E96="",I96="",M96=""),"",I96*M96)</f>
        <v/>
      </c>
      <c r="O96" s="30">
        <f>IF(OR(E96="",L96=""),"",L96-IF(N96="",0,N96))</f>
        <v/>
      </c>
      <c r="P96" s="26" t="n"/>
      <c r="Q96" s="23" t="n"/>
      <c r="R96" s="28" t="n"/>
      <c r="S96" s="22">
        <f>IF(OR(R96="",O96=""),"",IF(ROUND(R96,2)=ROUND(O96,2),"OK","CHECK"))</f>
        <v/>
      </c>
      <c r="T96" s="31">
        <f>IF(OR(R96="",O96=""),"",R96-O96)</f>
        <v/>
      </c>
      <c r="U96" s="19" t="n"/>
      <c r="V96" s="23" t="n"/>
      <c r="W96" s="32">
        <f>IF(V96="","",IFERROR(VLOOKUP(V96,'Challan Master'!$B$5:$D$124,3,FALSE),""))</f>
        <v/>
      </c>
      <c r="X96" s="22">
        <f>IF(V96="","",IFERROR(VLOOKUP(V96,'Challan Master'!$B$5:$D$124,2,FALSE),""))</f>
        <v/>
      </c>
      <c r="Y96" s="23" t="n"/>
    </row>
    <row r="97">
      <c r="A97" s="22">
        <f>IF(C97="","",ROW()-4)</f>
        <v/>
      </c>
      <c r="B97" s="22">
        <f>IF(C97="","",IF(MONTH(C97)&lt;=3,"Q4",IF(MONTH(C97)&lt;=6,"Q1",IF(MONTH(C97)&lt;=9,"Q2","Q3"))))</f>
        <v/>
      </c>
      <c r="C97" s="26" t="n"/>
      <c r="D97" s="23" t="n"/>
      <c r="E97" s="19" t="n"/>
      <c r="F97" s="22">
        <f>IF(E97="","",IFERROR(VLOOKUP(E97,'Vendor Master'!$B$5:$Q$54,2,FALSE),""))</f>
        <v/>
      </c>
      <c r="G97" s="22">
        <f>IF(E97="","",IFERROR(VLOOKUP(E97,'Vendor Master'!$B$5:$Q$54,4,FALSE),""))</f>
        <v/>
      </c>
      <c r="H97" s="20">
        <f>IF(E97="","",IFERROR(VLOOKUP(G97,'Rate Master'!$B$5:$C$16,2,FALSE),""))</f>
        <v/>
      </c>
      <c r="I97" s="28" t="n"/>
      <c r="J97" s="29">
        <f>IF(E97="","",IFERROR(IF(VLOOKUP(E97,'Vendor Master'!$B$5:$Q$54,12,FALSE)="Y",VLOOKUP(E97,'Vendor Master'!$B$5:$Q$54,14,FALSE),0),""))</f>
        <v/>
      </c>
      <c r="K97" s="30">
        <f>IF(OR(E97="",I97="",J97=""),"",I97*J97)</f>
        <v/>
      </c>
      <c r="L97" s="30">
        <f>IF(OR(E97="",I97=""),"",I97+IF(K97="",0,K97))</f>
        <v/>
      </c>
      <c r="M97" s="25">
        <f>IF(E97="","",IFERROR(IF(F97="",0.2,IF(AND(VLOOKUP(E97,'Vendor Master'!$B$5:$Q$54,7,FALSE)="Y",C97&gt;=VLOOKUP(E97,'Vendor Master'!$B$5:$Q$54,9,FALSE),C97&lt;=VLOOKUP(E97,'Vendor Master'!$B$5:$Q$54,10,FALSE)),VLOOKUP(E97,'Vendor Master'!$B$5:$Q$54,11,FALSE),VLOOKUP(E97,'Vendor Master'!$B$5:$Q$54,6,FALSE))),""))</f>
        <v/>
      </c>
      <c r="N97" s="30">
        <f>IF(OR(E97="",I97="",M97=""),"",I97*M97)</f>
        <v/>
      </c>
      <c r="O97" s="30">
        <f>IF(OR(E97="",L97=""),"",L97-IF(N97="",0,N97))</f>
        <v/>
      </c>
      <c r="P97" s="26" t="n"/>
      <c r="Q97" s="23" t="n"/>
      <c r="R97" s="28" t="n"/>
      <c r="S97" s="22">
        <f>IF(OR(R97="",O97=""),"",IF(ROUND(R97,2)=ROUND(O97,2),"OK","CHECK"))</f>
        <v/>
      </c>
      <c r="T97" s="31">
        <f>IF(OR(R97="",O97=""),"",R97-O97)</f>
        <v/>
      </c>
      <c r="U97" s="19" t="n"/>
      <c r="V97" s="23" t="n"/>
      <c r="W97" s="32">
        <f>IF(V97="","",IFERROR(VLOOKUP(V97,'Challan Master'!$B$5:$D$124,3,FALSE),""))</f>
        <v/>
      </c>
      <c r="X97" s="22">
        <f>IF(V97="","",IFERROR(VLOOKUP(V97,'Challan Master'!$B$5:$D$124,2,FALSE),""))</f>
        <v/>
      </c>
      <c r="Y97" s="23" t="n"/>
    </row>
    <row r="98">
      <c r="A98" s="22">
        <f>IF(C98="","",ROW()-4)</f>
        <v/>
      </c>
      <c r="B98" s="22">
        <f>IF(C98="","",IF(MONTH(C98)&lt;=3,"Q4",IF(MONTH(C98)&lt;=6,"Q1",IF(MONTH(C98)&lt;=9,"Q2","Q3"))))</f>
        <v/>
      </c>
      <c r="C98" s="26" t="n"/>
      <c r="D98" s="23" t="n"/>
      <c r="E98" s="19" t="n"/>
      <c r="F98" s="22">
        <f>IF(E98="","",IFERROR(VLOOKUP(E98,'Vendor Master'!$B$5:$Q$54,2,FALSE),""))</f>
        <v/>
      </c>
      <c r="G98" s="22">
        <f>IF(E98="","",IFERROR(VLOOKUP(E98,'Vendor Master'!$B$5:$Q$54,4,FALSE),""))</f>
        <v/>
      </c>
      <c r="H98" s="20">
        <f>IF(E98="","",IFERROR(VLOOKUP(G98,'Rate Master'!$B$5:$C$16,2,FALSE),""))</f>
        <v/>
      </c>
      <c r="I98" s="28" t="n"/>
      <c r="J98" s="29">
        <f>IF(E98="","",IFERROR(IF(VLOOKUP(E98,'Vendor Master'!$B$5:$Q$54,12,FALSE)="Y",VLOOKUP(E98,'Vendor Master'!$B$5:$Q$54,14,FALSE),0),""))</f>
        <v/>
      </c>
      <c r="K98" s="30">
        <f>IF(OR(E98="",I98="",J98=""),"",I98*J98)</f>
        <v/>
      </c>
      <c r="L98" s="30">
        <f>IF(OR(E98="",I98=""),"",I98+IF(K98="",0,K98))</f>
        <v/>
      </c>
      <c r="M98" s="25">
        <f>IF(E98="","",IFERROR(IF(F98="",0.2,IF(AND(VLOOKUP(E98,'Vendor Master'!$B$5:$Q$54,7,FALSE)="Y",C98&gt;=VLOOKUP(E98,'Vendor Master'!$B$5:$Q$54,9,FALSE),C98&lt;=VLOOKUP(E98,'Vendor Master'!$B$5:$Q$54,10,FALSE)),VLOOKUP(E98,'Vendor Master'!$B$5:$Q$54,11,FALSE),VLOOKUP(E98,'Vendor Master'!$B$5:$Q$54,6,FALSE))),""))</f>
        <v/>
      </c>
      <c r="N98" s="30">
        <f>IF(OR(E98="",I98="",M98=""),"",I98*M98)</f>
        <v/>
      </c>
      <c r="O98" s="30">
        <f>IF(OR(E98="",L98=""),"",L98-IF(N98="",0,N98))</f>
        <v/>
      </c>
      <c r="P98" s="26" t="n"/>
      <c r="Q98" s="23" t="n"/>
      <c r="R98" s="28" t="n"/>
      <c r="S98" s="22">
        <f>IF(OR(R98="",O98=""),"",IF(ROUND(R98,2)=ROUND(O98,2),"OK","CHECK"))</f>
        <v/>
      </c>
      <c r="T98" s="31">
        <f>IF(OR(R98="",O98=""),"",R98-O98)</f>
        <v/>
      </c>
      <c r="U98" s="19" t="n"/>
      <c r="V98" s="23" t="n"/>
      <c r="W98" s="32">
        <f>IF(V98="","",IFERROR(VLOOKUP(V98,'Challan Master'!$B$5:$D$124,3,FALSE),""))</f>
        <v/>
      </c>
      <c r="X98" s="22">
        <f>IF(V98="","",IFERROR(VLOOKUP(V98,'Challan Master'!$B$5:$D$124,2,FALSE),""))</f>
        <v/>
      </c>
      <c r="Y98" s="23" t="n"/>
    </row>
    <row r="99">
      <c r="A99" s="22">
        <f>IF(C99="","",ROW()-4)</f>
        <v/>
      </c>
      <c r="B99" s="22">
        <f>IF(C99="","",IF(MONTH(C99)&lt;=3,"Q4",IF(MONTH(C99)&lt;=6,"Q1",IF(MONTH(C99)&lt;=9,"Q2","Q3"))))</f>
        <v/>
      </c>
      <c r="C99" s="26" t="n"/>
      <c r="D99" s="23" t="n"/>
      <c r="E99" s="19" t="n"/>
      <c r="F99" s="22">
        <f>IF(E99="","",IFERROR(VLOOKUP(E99,'Vendor Master'!$B$5:$Q$54,2,FALSE),""))</f>
        <v/>
      </c>
      <c r="G99" s="22">
        <f>IF(E99="","",IFERROR(VLOOKUP(E99,'Vendor Master'!$B$5:$Q$54,4,FALSE),""))</f>
        <v/>
      </c>
      <c r="H99" s="20">
        <f>IF(E99="","",IFERROR(VLOOKUP(G99,'Rate Master'!$B$5:$C$16,2,FALSE),""))</f>
        <v/>
      </c>
      <c r="I99" s="28" t="n"/>
      <c r="J99" s="29">
        <f>IF(E99="","",IFERROR(IF(VLOOKUP(E99,'Vendor Master'!$B$5:$Q$54,12,FALSE)="Y",VLOOKUP(E99,'Vendor Master'!$B$5:$Q$54,14,FALSE),0),""))</f>
        <v/>
      </c>
      <c r="K99" s="30">
        <f>IF(OR(E99="",I99="",J99=""),"",I99*J99)</f>
        <v/>
      </c>
      <c r="L99" s="30">
        <f>IF(OR(E99="",I99=""),"",I99+IF(K99="",0,K99))</f>
        <v/>
      </c>
      <c r="M99" s="25">
        <f>IF(E99="","",IFERROR(IF(F99="",0.2,IF(AND(VLOOKUP(E99,'Vendor Master'!$B$5:$Q$54,7,FALSE)="Y",C99&gt;=VLOOKUP(E99,'Vendor Master'!$B$5:$Q$54,9,FALSE),C99&lt;=VLOOKUP(E99,'Vendor Master'!$B$5:$Q$54,10,FALSE)),VLOOKUP(E99,'Vendor Master'!$B$5:$Q$54,11,FALSE),VLOOKUP(E99,'Vendor Master'!$B$5:$Q$54,6,FALSE))),""))</f>
        <v/>
      </c>
      <c r="N99" s="30">
        <f>IF(OR(E99="",I99="",M99=""),"",I99*M99)</f>
        <v/>
      </c>
      <c r="O99" s="30">
        <f>IF(OR(E99="",L99=""),"",L99-IF(N99="",0,N99))</f>
        <v/>
      </c>
      <c r="P99" s="26" t="n"/>
      <c r="Q99" s="23" t="n"/>
      <c r="R99" s="28" t="n"/>
      <c r="S99" s="22">
        <f>IF(OR(R99="",O99=""),"",IF(ROUND(R99,2)=ROUND(O99,2),"OK","CHECK"))</f>
        <v/>
      </c>
      <c r="T99" s="31">
        <f>IF(OR(R99="",O99=""),"",R99-O99)</f>
        <v/>
      </c>
      <c r="U99" s="19" t="n"/>
      <c r="V99" s="23" t="n"/>
      <c r="W99" s="32">
        <f>IF(V99="","",IFERROR(VLOOKUP(V99,'Challan Master'!$B$5:$D$124,3,FALSE),""))</f>
        <v/>
      </c>
      <c r="X99" s="22">
        <f>IF(V99="","",IFERROR(VLOOKUP(V99,'Challan Master'!$B$5:$D$124,2,FALSE),""))</f>
        <v/>
      </c>
      <c r="Y99" s="23" t="n"/>
    </row>
    <row r="100">
      <c r="A100" s="22">
        <f>IF(C100="","",ROW()-4)</f>
        <v/>
      </c>
      <c r="B100" s="22">
        <f>IF(C100="","",IF(MONTH(C100)&lt;=3,"Q4",IF(MONTH(C100)&lt;=6,"Q1",IF(MONTH(C100)&lt;=9,"Q2","Q3"))))</f>
        <v/>
      </c>
      <c r="C100" s="26" t="n"/>
      <c r="D100" s="23" t="n"/>
      <c r="E100" s="19" t="n"/>
      <c r="F100" s="22">
        <f>IF(E100="","",IFERROR(VLOOKUP(E100,'Vendor Master'!$B$5:$Q$54,2,FALSE),""))</f>
        <v/>
      </c>
      <c r="G100" s="22">
        <f>IF(E100="","",IFERROR(VLOOKUP(E100,'Vendor Master'!$B$5:$Q$54,4,FALSE),""))</f>
        <v/>
      </c>
      <c r="H100" s="20">
        <f>IF(E100="","",IFERROR(VLOOKUP(G100,'Rate Master'!$B$5:$C$16,2,FALSE),""))</f>
        <v/>
      </c>
      <c r="I100" s="28" t="n"/>
      <c r="J100" s="29">
        <f>IF(E100="","",IFERROR(IF(VLOOKUP(E100,'Vendor Master'!$B$5:$Q$54,12,FALSE)="Y",VLOOKUP(E100,'Vendor Master'!$B$5:$Q$54,14,FALSE),0),""))</f>
        <v/>
      </c>
      <c r="K100" s="30">
        <f>IF(OR(E100="",I100="",J100=""),"",I100*J100)</f>
        <v/>
      </c>
      <c r="L100" s="30">
        <f>IF(OR(E100="",I100=""),"",I100+IF(K100="",0,K100))</f>
        <v/>
      </c>
      <c r="M100" s="25">
        <f>IF(E100="","",IFERROR(IF(F100="",0.2,IF(AND(VLOOKUP(E100,'Vendor Master'!$B$5:$Q$54,7,FALSE)="Y",C100&gt;=VLOOKUP(E100,'Vendor Master'!$B$5:$Q$54,9,FALSE),C100&lt;=VLOOKUP(E100,'Vendor Master'!$B$5:$Q$54,10,FALSE)),VLOOKUP(E100,'Vendor Master'!$B$5:$Q$54,11,FALSE),VLOOKUP(E100,'Vendor Master'!$B$5:$Q$54,6,FALSE))),""))</f>
        <v/>
      </c>
      <c r="N100" s="30">
        <f>IF(OR(E100="",I100="",M100=""),"",I100*M100)</f>
        <v/>
      </c>
      <c r="O100" s="30">
        <f>IF(OR(E100="",L100=""),"",L100-IF(N100="",0,N100))</f>
        <v/>
      </c>
      <c r="P100" s="26" t="n"/>
      <c r="Q100" s="23" t="n"/>
      <c r="R100" s="28" t="n"/>
      <c r="S100" s="22">
        <f>IF(OR(R100="",O100=""),"",IF(ROUND(R100,2)=ROUND(O100,2),"OK","CHECK"))</f>
        <v/>
      </c>
      <c r="T100" s="31">
        <f>IF(OR(R100="",O100=""),"",R100-O100)</f>
        <v/>
      </c>
      <c r="U100" s="19" t="n"/>
      <c r="V100" s="23" t="n"/>
      <c r="W100" s="32">
        <f>IF(V100="","",IFERROR(VLOOKUP(V100,'Challan Master'!$B$5:$D$124,3,FALSE),""))</f>
        <v/>
      </c>
      <c r="X100" s="22">
        <f>IF(V100="","",IFERROR(VLOOKUP(V100,'Challan Master'!$B$5:$D$124,2,FALSE),""))</f>
        <v/>
      </c>
      <c r="Y100" s="23" t="n"/>
    </row>
    <row r="101">
      <c r="A101" s="22">
        <f>IF(C101="","",ROW()-4)</f>
        <v/>
      </c>
      <c r="B101" s="22">
        <f>IF(C101="","",IF(MONTH(C101)&lt;=3,"Q4",IF(MONTH(C101)&lt;=6,"Q1",IF(MONTH(C101)&lt;=9,"Q2","Q3"))))</f>
        <v/>
      </c>
      <c r="C101" s="26" t="n"/>
      <c r="D101" s="23" t="n"/>
      <c r="E101" s="19" t="n"/>
      <c r="F101" s="22">
        <f>IF(E101="","",IFERROR(VLOOKUP(E101,'Vendor Master'!$B$5:$Q$54,2,FALSE),""))</f>
        <v/>
      </c>
      <c r="G101" s="22">
        <f>IF(E101="","",IFERROR(VLOOKUP(E101,'Vendor Master'!$B$5:$Q$54,4,FALSE),""))</f>
        <v/>
      </c>
      <c r="H101" s="20">
        <f>IF(E101="","",IFERROR(VLOOKUP(G101,'Rate Master'!$B$5:$C$16,2,FALSE),""))</f>
        <v/>
      </c>
      <c r="I101" s="28" t="n"/>
      <c r="J101" s="29">
        <f>IF(E101="","",IFERROR(IF(VLOOKUP(E101,'Vendor Master'!$B$5:$Q$54,12,FALSE)="Y",VLOOKUP(E101,'Vendor Master'!$B$5:$Q$54,14,FALSE),0),""))</f>
        <v/>
      </c>
      <c r="K101" s="30">
        <f>IF(OR(E101="",I101="",J101=""),"",I101*J101)</f>
        <v/>
      </c>
      <c r="L101" s="30">
        <f>IF(OR(E101="",I101=""),"",I101+IF(K101="",0,K101))</f>
        <v/>
      </c>
      <c r="M101" s="25">
        <f>IF(E101="","",IFERROR(IF(F101="",0.2,IF(AND(VLOOKUP(E101,'Vendor Master'!$B$5:$Q$54,7,FALSE)="Y",C101&gt;=VLOOKUP(E101,'Vendor Master'!$B$5:$Q$54,9,FALSE),C101&lt;=VLOOKUP(E101,'Vendor Master'!$B$5:$Q$54,10,FALSE)),VLOOKUP(E101,'Vendor Master'!$B$5:$Q$54,11,FALSE),VLOOKUP(E101,'Vendor Master'!$B$5:$Q$54,6,FALSE))),""))</f>
        <v/>
      </c>
      <c r="N101" s="30">
        <f>IF(OR(E101="",I101="",M101=""),"",I101*M101)</f>
        <v/>
      </c>
      <c r="O101" s="30">
        <f>IF(OR(E101="",L101=""),"",L101-IF(N101="",0,N101))</f>
        <v/>
      </c>
      <c r="P101" s="26" t="n"/>
      <c r="Q101" s="23" t="n"/>
      <c r="R101" s="28" t="n"/>
      <c r="S101" s="22">
        <f>IF(OR(R101="",O101=""),"",IF(ROUND(R101,2)=ROUND(O101,2),"OK","CHECK"))</f>
        <v/>
      </c>
      <c r="T101" s="31">
        <f>IF(OR(R101="",O101=""),"",R101-O101)</f>
        <v/>
      </c>
      <c r="U101" s="19" t="n"/>
      <c r="V101" s="23" t="n"/>
      <c r="W101" s="32">
        <f>IF(V101="","",IFERROR(VLOOKUP(V101,'Challan Master'!$B$5:$D$124,3,FALSE),""))</f>
        <v/>
      </c>
      <c r="X101" s="22">
        <f>IF(V101="","",IFERROR(VLOOKUP(V101,'Challan Master'!$B$5:$D$124,2,FALSE),""))</f>
        <v/>
      </c>
      <c r="Y101" s="23" t="n"/>
    </row>
    <row r="102">
      <c r="A102" s="22">
        <f>IF(C102="","",ROW()-4)</f>
        <v/>
      </c>
      <c r="B102" s="22">
        <f>IF(C102="","",IF(MONTH(C102)&lt;=3,"Q4",IF(MONTH(C102)&lt;=6,"Q1",IF(MONTH(C102)&lt;=9,"Q2","Q3"))))</f>
        <v/>
      </c>
      <c r="C102" s="26" t="n"/>
      <c r="D102" s="23" t="n"/>
      <c r="E102" s="19" t="n"/>
      <c r="F102" s="22">
        <f>IF(E102="","",IFERROR(VLOOKUP(E102,'Vendor Master'!$B$5:$Q$54,2,FALSE),""))</f>
        <v/>
      </c>
      <c r="G102" s="22">
        <f>IF(E102="","",IFERROR(VLOOKUP(E102,'Vendor Master'!$B$5:$Q$54,4,FALSE),""))</f>
        <v/>
      </c>
      <c r="H102" s="20">
        <f>IF(E102="","",IFERROR(VLOOKUP(G102,'Rate Master'!$B$5:$C$16,2,FALSE),""))</f>
        <v/>
      </c>
      <c r="I102" s="28" t="n"/>
      <c r="J102" s="29">
        <f>IF(E102="","",IFERROR(IF(VLOOKUP(E102,'Vendor Master'!$B$5:$Q$54,12,FALSE)="Y",VLOOKUP(E102,'Vendor Master'!$B$5:$Q$54,14,FALSE),0),""))</f>
        <v/>
      </c>
      <c r="K102" s="30">
        <f>IF(OR(E102="",I102="",J102=""),"",I102*J102)</f>
        <v/>
      </c>
      <c r="L102" s="30">
        <f>IF(OR(E102="",I102=""),"",I102+IF(K102="",0,K102))</f>
        <v/>
      </c>
      <c r="M102" s="25">
        <f>IF(E102="","",IFERROR(IF(F102="",0.2,IF(AND(VLOOKUP(E102,'Vendor Master'!$B$5:$Q$54,7,FALSE)="Y",C102&gt;=VLOOKUP(E102,'Vendor Master'!$B$5:$Q$54,9,FALSE),C102&lt;=VLOOKUP(E102,'Vendor Master'!$B$5:$Q$54,10,FALSE)),VLOOKUP(E102,'Vendor Master'!$B$5:$Q$54,11,FALSE),VLOOKUP(E102,'Vendor Master'!$B$5:$Q$54,6,FALSE))),""))</f>
        <v/>
      </c>
      <c r="N102" s="30">
        <f>IF(OR(E102="",I102="",M102=""),"",I102*M102)</f>
        <v/>
      </c>
      <c r="O102" s="30">
        <f>IF(OR(E102="",L102=""),"",L102-IF(N102="",0,N102))</f>
        <v/>
      </c>
      <c r="P102" s="26" t="n"/>
      <c r="Q102" s="23" t="n"/>
      <c r="R102" s="28" t="n"/>
      <c r="S102" s="22">
        <f>IF(OR(R102="",O102=""),"",IF(ROUND(R102,2)=ROUND(O102,2),"OK","CHECK"))</f>
        <v/>
      </c>
      <c r="T102" s="31">
        <f>IF(OR(R102="",O102=""),"",R102-O102)</f>
        <v/>
      </c>
      <c r="U102" s="19" t="n"/>
      <c r="V102" s="23" t="n"/>
      <c r="W102" s="32">
        <f>IF(V102="","",IFERROR(VLOOKUP(V102,'Challan Master'!$B$5:$D$124,3,FALSE),""))</f>
        <v/>
      </c>
      <c r="X102" s="22">
        <f>IF(V102="","",IFERROR(VLOOKUP(V102,'Challan Master'!$B$5:$D$124,2,FALSE),""))</f>
        <v/>
      </c>
      <c r="Y102" s="23" t="n"/>
    </row>
    <row r="103">
      <c r="A103" s="22">
        <f>IF(C103="","",ROW()-4)</f>
        <v/>
      </c>
      <c r="B103" s="22">
        <f>IF(C103="","",IF(MONTH(C103)&lt;=3,"Q4",IF(MONTH(C103)&lt;=6,"Q1",IF(MONTH(C103)&lt;=9,"Q2","Q3"))))</f>
        <v/>
      </c>
      <c r="C103" s="26" t="n"/>
      <c r="D103" s="23" t="n"/>
      <c r="E103" s="19" t="n"/>
      <c r="F103" s="22">
        <f>IF(E103="","",IFERROR(VLOOKUP(E103,'Vendor Master'!$B$5:$Q$54,2,FALSE),""))</f>
        <v/>
      </c>
      <c r="G103" s="22">
        <f>IF(E103="","",IFERROR(VLOOKUP(E103,'Vendor Master'!$B$5:$Q$54,4,FALSE),""))</f>
        <v/>
      </c>
      <c r="H103" s="20">
        <f>IF(E103="","",IFERROR(VLOOKUP(G103,'Rate Master'!$B$5:$C$16,2,FALSE),""))</f>
        <v/>
      </c>
      <c r="I103" s="28" t="n"/>
      <c r="J103" s="29">
        <f>IF(E103="","",IFERROR(IF(VLOOKUP(E103,'Vendor Master'!$B$5:$Q$54,12,FALSE)="Y",VLOOKUP(E103,'Vendor Master'!$B$5:$Q$54,14,FALSE),0),""))</f>
        <v/>
      </c>
      <c r="K103" s="30">
        <f>IF(OR(E103="",I103="",J103=""),"",I103*J103)</f>
        <v/>
      </c>
      <c r="L103" s="30">
        <f>IF(OR(E103="",I103=""),"",I103+IF(K103="",0,K103))</f>
        <v/>
      </c>
      <c r="M103" s="25">
        <f>IF(E103="","",IFERROR(IF(F103="",0.2,IF(AND(VLOOKUP(E103,'Vendor Master'!$B$5:$Q$54,7,FALSE)="Y",C103&gt;=VLOOKUP(E103,'Vendor Master'!$B$5:$Q$54,9,FALSE),C103&lt;=VLOOKUP(E103,'Vendor Master'!$B$5:$Q$54,10,FALSE)),VLOOKUP(E103,'Vendor Master'!$B$5:$Q$54,11,FALSE),VLOOKUP(E103,'Vendor Master'!$B$5:$Q$54,6,FALSE))),""))</f>
        <v/>
      </c>
      <c r="N103" s="30">
        <f>IF(OR(E103="",I103="",M103=""),"",I103*M103)</f>
        <v/>
      </c>
      <c r="O103" s="30">
        <f>IF(OR(E103="",L103=""),"",L103-IF(N103="",0,N103))</f>
        <v/>
      </c>
      <c r="P103" s="26" t="n"/>
      <c r="Q103" s="23" t="n"/>
      <c r="R103" s="28" t="n"/>
      <c r="S103" s="22">
        <f>IF(OR(R103="",O103=""),"",IF(ROUND(R103,2)=ROUND(O103,2),"OK","CHECK"))</f>
        <v/>
      </c>
      <c r="T103" s="31">
        <f>IF(OR(R103="",O103=""),"",R103-O103)</f>
        <v/>
      </c>
      <c r="U103" s="19" t="n"/>
      <c r="V103" s="23" t="n"/>
      <c r="W103" s="32">
        <f>IF(V103="","",IFERROR(VLOOKUP(V103,'Challan Master'!$B$5:$D$124,3,FALSE),""))</f>
        <v/>
      </c>
      <c r="X103" s="22">
        <f>IF(V103="","",IFERROR(VLOOKUP(V103,'Challan Master'!$B$5:$D$124,2,FALSE),""))</f>
        <v/>
      </c>
      <c r="Y103" s="23" t="n"/>
    </row>
    <row r="104">
      <c r="A104" s="22">
        <f>IF(C104="","",ROW()-4)</f>
        <v/>
      </c>
      <c r="B104" s="22">
        <f>IF(C104="","",IF(MONTH(C104)&lt;=3,"Q4",IF(MONTH(C104)&lt;=6,"Q1",IF(MONTH(C104)&lt;=9,"Q2","Q3"))))</f>
        <v/>
      </c>
      <c r="C104" s="26" t="n"/>
      <c r="D104" s="23" t="n"/>
      <c r="E104" s="19" t="n"/>
      <c r="F104" s="22">
        <f>IF(E104="","",IFERROR(VLOOKUP(E104,'Vendor Master'!$B$5:$Q$54,2,FALSE),""))</f>
        <v/>
      </c>
      <c r="G104" s="22">
        <f>IF(E104="","",IFERROR(VLOOKUP(E104,'Vendor Master'!$B$5:$Q$54,4,FALSE),""))</f>
        <v/>
      </c>
      <c r="H104" s="20">
        <f>IF(E104="","",IFERROR(VLOOKUP(G104,'Rate Master'!$B$5:$C$16,2,FALSE),""))</f>
        <v/>
      </c>
      <c r="I104" s="28" t="n"/>
      <c r="J104" s="29">
        <f>IF(E104="","",IFERROR(IF(VLOOKUP(E104,'Vendor Master'!$B$5:$Q$54,12,FALSE)="Y",VLOOKUP(E104,'Vendor Master'!$B$5:$Q$54,14,FALSE),0),""))</f>
        <v/>
      </c>
      <c r="K104" s="30">
        <f>IF(OR(E104="",I104="",J104=""),"",I104*J104)</f>
        <v/>
      </c>
      <c r="L104" s="30">
        <f>IF(OR(E104="",I104=""),"",I104+IF(K104="",0,K104))</f>
        <v/>
      </c>
      <c r="M104" s="25">
        <f>IF(E104="","",IFERROR(IF(F104="",0.2,IF(AND(VLOOKUP(E104,'Vendor Master'!$B$5:$Q$54,7,FALSE)="Y",C104&gt;=VLOOKUP(E104,'Vendor Master'!$B$5:$Q$54,9,FALSE),C104&lt;=VLOOKUP(E104,'Vendor Master'!$B$5:$Q$54,10,FALSE)),VLOOKUP(E104,'Vendor Master'!$B$5:$Q$54,11,FALSE),VLOOKUP(E104,'Vendor Master'!$B$5:$Q$54,6,FALSE))),""))</f>
        <v/>
      </c>
      <c r="N104" s="30">
        <f>IF(OR(E104="",I104="",M104=""),"",I104*M104)</f>
        <v/>
      </c>
      <c r="O104" s="30">
        <f>IF(OR(E104="",L104=""),"",L104-IF(N104="",0,N104))</f>
        <v/>
      </c>
      <c r="P104" s="26" t="n"/>
      <c r="Q104" s="23" t="n"/>
      <c r="R104" s="28" t="n"/>
      <c r="S104" s="22">
        <f>IF(OR(R104="",O104=""),"",IF(ROUND(R104,2)=ROUND(O104,2),"OK","CHECK"))</f>
        <v/>
      </c>
      <c r="T104" s="31">
        <f>IF(OR(R104="",O104=""),"",R104-O104)</f>
        <v/>
      </c>
      <c r="U104" s="19" t="n"/>
      <c r="V104" s="23" t="n"/>
      <c r="W104" s="32">
        <f>IF(V104="","",IFERROR(VLOOKUP(V104,'Challan Master'!$B$5:$D$124,3,FALSE),""))</f>
        <v/>
      </c>
      <c r="X104" s="22">
        <f>IF(V104="","",IFERROR(VLOOKUP(V104,'Challan Master'!$B$5:$D$124,2,FALSE),""))</f>
        <v/>
      </c>
      <c r="Y104" s="23" t="n"/>
    </row>
    <row r="105">
      <c r="A105" s="22">
        <f>IF(C105="","",ROW()-4)</f>
        <v/>
      </c>
      <c r="B105" s="22">
        <f>IF(C105="","",IF(MONTH(C105)&lt;=3,"Q4",IF(MONTH(C105)&lt;=6,"Q1",IF(MONTH(C105)&lt;=9,"Q2","Q3"))))</f>
        <v/>
      </c>
      <c r="C105" s="26" t="n"/>
      <c r="D105" s="23" t="n"/>
      <c r="E105" s="19" t="n"/>
      <c r="F105" s="22">
        <f>IF(E105="","",IFERROR(VLOOKUP(E105,'Vendor Master'!$B$5:$Q$54,2,FALSE),""))</f>
        <v/>
      </c>
      <c r="G105" s="22">
        <f>IF(E105="","",IFERROR(VLOOKUP(E105,'Vendor Master'!$B$5:$Q$54,4,FALSE),""))</f>
        <v/>
      </c>
      <c r="H105" s="20">
        <f>IF(E105="","",IFERROR(VLOOKUP(G105,'Rate Master'!$B$5:$C$16,2,FALSE),""))</f>
        <v/>
      </c>
      <c r="I105" s="28" t="n"/>
      <c r="J105" s="29">
        <f>IF(E105="","",IFERROR(IF(VLOOKUP(E105,'Vendor Master'!$B$5:$Q$54,12,FALSE)="Y",VLOOKUP(E105,'Vendor Master'!$B$5:$Q$54,14,FALSE),0),""))</f>
        <v/>
      </c>
      <c r="K105" s="30">
        <f>IF(OR(E105="",I105="",J105=""),"",I105*J105)</f>
        <v/>
      </c>
      <c r="L105" s="30">
        <f>IF(OR(E105="",I105=""),"",I105+IF(K105="",0,K105))</f>
        <v/>
      </c>
      <c r="M105" s="25">
        <f>IF(E105="","",IFERROR(IF(F105="",0.2,IF(AND(VLOOKUP(E105,'Vendor Master'!$B$5:$Q$54,7,FALSE)="Y",C105&gt;=VLOOKUP(E105,'Vendor Master'!$B$5:$Q$54,9,FALSE),C105&lt;=VLOOKUP(E105,'Vendor Master'!$B$5:$Q$54,10,FALSE)),VLOOKUP(E105,'Vendor Master'!$B$5:$Q$54,11,FALSE),VLOOKUP(E105,'Vendor Master'!$B$5:$Q$54,6,FALSE))),""))</f>
        <v/>
      </c>
      <c r="N105" s="30">
        <f>IF(OR(E105="",I105="",M105=""),"",I105*M105)</f>
        <v/>
      </c>
      <c r="O105" s="30">
        <f>IF(OR(E105="",L105=""),"",L105-IF(N105="",0,N105))</f>
        <v/>
      </c>
      <c r="P105" s="26" t="n"/>
      <c r="Q105" s="23" t="n"/>
      <c r="R105" s="28" t="n"/>
      <c r="S105" s="22">
        <f>IF(OR(R105="",O105=""),"",IF(ROUND(R105,2)=ROUND(O105,2),"OK","CHECK"))</f>
        <v/>
      </c>
      <c r="T105" s="31">
        <f>IF(OR(R105="",O105=""),"",R105-O105)</f>
        <v/>
      </c>
      <c r="U105" s="19" t="n"/>
      <c r="V105" s="23" t="n"/>
      <c r="W105" s="32">
        <f>IF(V105="","",IFERROR(VLOOKUP(V105,'Challan Master'!$B$5:$D$124,3,FALSE),""))</f>
        <v/>
      </c>
      <c r="X105" s="22">
        <f>IF(V105="","",IFERROR(VLOOKUP(V105,'Challan Master'!$B$5:$D$124,2,FALSE),""))</f>
        <v/>
      </c>
      <c r="Y105" s="23" t="n"/>
    </row>
    <row r="106">
      <c r="A106" s="22">
        <f>IF(C106="","",ROW()-4)</f>
        <v/>
      </c>
      <c r="B106" s="22">
        <f>IF(C106="","",IF(MONTH(C106)&lt;=3,"Q4",IF(MONTH(C106)&lt;=6,"Q1",IF(MONTH(C106)&lt;=9,"Q2","Q3"))))</f>
        <v/>
      </c>
      <c r="C106" s="26" t="n"/>
      <c r="D106" s="23" t="n"/>
      <c r="E106" s="19" t="n"/>
      <c r="F106" s="22">
        <f>IF(E106="","",IFERROR(VLOOKUP(E106,'Vendor Master'!$B$5:$Q$54,2,FALSE),""))</f>
        <v/>
      </c>
      <c r="G106" s="22">
        <f>IF(E106="","",IFERROR(VLOOKUP(E106,'Vendor Master'!$B$5:$Q$54,4,FALSE),""))</f>
        <v/>
      </c>
      <c r="H106" s="20">
        <f>IF(E106="","",IFERROR(VLOOKUP(G106,'Rate Master'!$B$5:$C$16,2,FALSE),""))</f>
        <v/>
      </c>
      <c r="I106" s="28" t="n"/>
      <c r="J106" s="29">
        <f>IF(E106="","",IFERROR(IF(VLOOKUP(E106,'Vendor Master'!$B$5:$Q$54,12,FALSE)="Y",VLOOKUP(E106,'Vendor Master'!$B$5:$Q$54,14,FALSE),0),""))</f>
        <v/>
      </c>
      <c r="K106" s="30">
        <f>IF(OR(E106="",I106="",J106=""),"",I106*J106)</f>
        <v/>
      </c>
      <c r="L106" s="30">
        <f>IF(OR(E106="",I106=""),"",I106+IF(K106="",0,K106))</f>
        <v/>
      </c>
      <c r="M106" s="25">
        <f>IF(E106="","",IFERROR(IF(F106="",0.2,IF(AND(VLOOKUP(E106,'Vendor Master'!$B$5:$Q$54,7,FALSE)="Y",C106&gt;=VLOOKUP(E106,'Vendor Master'!$B$5:$Q$54,9,FALSE),C106&lt;=VLOOKUP(E106,'Vendor Master'!$B$5:$Q$54,10,FALSE)),VLOOKUP(E106,'Vendor Master'!$B$5:$Q$54,11,FALSE),VLOOKUP(E106,'Vendor Master'!$B$5:$Q$54,6,FALSE))),""))</f>
        <v/>
      </c>
      <c r="N106" s="30">
        <f>IF(OR(E106="",I106="",M106=""),"",I106*M106)</f>
        <v/>
      </c>
      <c r="O106" s="30">
        <f>IF(OR(E106="",L106=""),"",L106-IF(N106="",0,N106))</f>
        <v/>
      </c>
      <c r="P106" s="26" t="n"/>
      <c r="Q106" s="23" t="n"/>
      <c r="R106" s="28" t="n"/>
      <c r="S106" s="22">
        <f>IF(OR(R106="",O106=""),"",IF(ROUND(R106,2)=ROUND(O106,2),"OK","CHECK"))</f>
        <v/>
      </c>
      <c r="T106" s="31">
        <f>IF(OR(R106="",O106=""),"",R106-O106)</f>
        <v/>
      </c>
      <c r="U106" s="19" t="n"/>
      <c r="V106" s="23" t="n"/>
      <c r="W106" s="32">
        <f>IF(V106="","",IFERROR(VLOOKUP(V106,'Challan Master'!$B$5:$D$124,3,FALSE),""))</f>
        <v/>
      </c>
      <c r="X106" s="22">
        <f>IF(V106="","",IFERROR(VLOOKUP(V106,'Challan Master'!$B$5:$D$124,2,FALSE),""))</f>
        <v/>
      </c>
      <c r="Y106" s="23" t="n"/>
    </row>
    <row r="107">
      <c r="A107" s="22">
        <f>IF(C107="","",ROW()-4)</f>
        <v/>
      </c>
      <c r="B107" s="22">
        <f>IF(C107="","",IF(MONTH(C107)&lt;=3,"Q4",IF(MONTH(C107)&lt;=6,"Q1",IF(MONTH(C107)&lt;=9,"Q2","Q3"))))</f>
        <v/>
      </c>
      <c r="C107" s="26" t="n"/>
      <c r="D107" s="23" t="n"/>
      <c r="E107" s="19" t="n"/>
      <c r="F107" s="22">
        <f>IF(E107="","",IFERROR(VLOOKUP(E107,'Vendor Master'!$B$5:$Q$54,2,FALSE),""))</f>
        <v/>
      </c>
      <c r="G107" s="22">
        <f>IF(E107="","",IFERROR(VLOOKUP(E107,'Vendor Master'!$B$5:$Q$54,4,FALSE),""))</f>
        <v/>
      </c>
      <c r="H107" s="20">
        <f>IF(E107="","",IFERROR(VLOOKUP(G107,'Rate Master'!$B$5:$C$16,2,FALSE),""))</f>
        <v/>
      </c>
      <c r="I107" s="28" t="n"/>
      <c r="J107" s="29">
        <f>IF(E107="","",IFERROR(IF(VLOOKUP(E107,'Vendor Master'!$B$5:$Q$54,12,FALSE)="Y",VLOOKUP(E107,'Vendor Master'!$B$5:$Q$54,14,FALSE),0),""))</f>
        <v/>
      </c>
      <c r="K107" s="30">
        <f>IF(OR(E107="",I107="",J107=""),"",I107*J107)</f>
        <v/>
      </c>
      <c r="L107" s="30">
        <f>IF(OR(E107="",I107=""),"",I107+IF(K107="",0,K107))</f>
        <v/>
      </c>
      <c r="M107" s="25">
        <f>IF(E107="","",IFERROR(IF(F107="",0.2,IF(AND(VLOOKUP(E107,'Vendor Master'!$B$5:$Q$54,7,FALSE)="Y",C107&gt;=VLOOKUP(E107,'Vendor Master'!$B$5:$Q$54,9,FALSE),C107&lt;=VLOOKUP(E107,'Vendor Master'!$B$5:$Q$54,10,FALSE)),VLOOKUP(E107,'Vendor Master'!$B$5:$Q$54,11,FALSE),VLOOKUP(E107,'Vendor Master'!$B$5:$Q$54,6,FALSE))),""))</f>
        <v/>
      </c>
      <c r="N107" s="30">
        <f>IF(OR(E107="",I107="",M107=""),"",I107*M107)</f>
        <v/>
      </c>
      <c r="O107" s="30">
        <f>IF(OR(E107="",L107=""),"",L107-IF(N107="",0,N107))</f>
        <v/>
      </c>
      <c r="P107" s="26" t="n"/>
      <c r="Q107" s="23" t="n"/>
      <c r="R107" s="28" t="n"/>
      <c r="S107" s="22">
        <f>IF(OR(R107="",O107=""),"",IF(ROUND(R107,2)=ROUND(O107,2),"OK","CHECK"))</f>
        <v/>
      </c>
      <c r="T107" s="31">
        <f>IF(OR(R107="",O107=""),"",R107-O107)</f>
        <v/>
      </c>
      <c r="U107" s="19" t="n"/>
      <c r="V107" s="23" t="n"/>
      <c r="W107" s="32">
        <f>IF(V107="","",IFERROR(VLOOKUP(V107,'Challan Master'!$B$5:$D$124,3,FALSE),""))</f>
        <v/>
      </c>
      <c r="X107" s="22">
        <f>IF(V107="","",IFERROR(VLOOKUP(V107,'Challan Master'!$B$5:$D$124,2,FALSE),""))</f>
        <v/>
      </c>
      <c r="Y107" s="23" t="n"/>
    </row>
    <row r="108">
      <c r="A108" s="22">
        <f>IF(C108="","",ROW()-4)</f>
        <v/>
      </c>
      <c r="B108" s="22">
        <f>IF(C108="","",IF(MONTH(C108)&lt;=3,"Q4",IF(MONTH(C108)&lt;=6,"Q1",IF(MONTH(C108)&lt;=9,"Q2","Q3"))))</f>
        <v/>
      </c>
      <c r="C108" s="26" t="n"/>
      <c r="D108" s="23" t="n"/>
      <c r="E108" s="19" t="n"/>
      <c r="F108" s="22">
        <f>IF(E108="","",IFERROR(VLOOKUP(E108,'Vendor Master'!$B$5:$Q$54,2,FALSE),""))</f>
        <v/>
      </c>
      <c r="G108" s="22">
        <f>IF(E108="","",IFERROR(VLOOKUP(E108,'Vendor Master'!$B$5:$Q$54,4,FALSE),""))</f>
        <v/>
      </c>
      <c r="H108" s="20">
        <f>IF(E108="","",IFERROR(VLOOKUP(G108,'Rate Master'!$B$5:$C$16,2,FALSE),""))</f>
        <v/>
      </c>
      <c r="I108" s="28" t="n"/>
      <c r="J108" s="29">
        <f>IF(E108="","",IFERROR(IF(VLOOKUP(E108,'Vendor Master'!$B$5:$Q$54,12,FALSE)="Y",VLOOKUP(E108,'Vendor Master'!$B$5:$Q$54,14,FALSE),0),""))</f>
        <v/>
      </c>
      <c r="K108" s="30">
        <f>IF(OR(E108="",I108="",J108=""),"",I108*J108)</f>
        <v/>
      </c>
      <c r="L108" s="30">
        <f>IF(OR(E108="",I108=""),"",I108+IF(K108="",0,K108))</f>
        <v/>
      </c>
      <c r="M108" s="25">
        <f>IF(E108="","",IFERROR(IF(F108="",0.2,IF(AND(VLOOKUP(E108,'Vendor Master'!$B$5:$Q$54,7,FALSE)="Y",C108&gt;=VLOOKUP(E108,'Vendor Master'!$B$5:$Q$54,9,FALSE),C108&lt;=VLOOKUP(E108,'Vendor Master'!$B$5:$Q$54,10,FALSE)),VLOOKUP(E108,'Vendor Master'!$B$5:$Q$54,11,FALSE),VLOOKUP(E108,'Vendor Master'!$B$5:$Q$54,6,FALSE))),""))</f>
        <v/>
      </c>
      <c r="N108" s="30">
        <f>IF(OR(E108="",I108="",M108=""),"",I108*M108)</f>
        <v/>
      </c>
      <c r="O108" s="30">
        <f>IF(OR(E108="",L108=""),"",L108-IF(N108="",0,N108))</f>
        <v/>
      </c>
      <c r="P108" s="26" t="n"/>
      <c r="Q108" s="23" t="n"/>
      <c r="R108" s="28" t="n"/>
      <c r="S108" s="22">
        <f>IF(OR(R108="",O108=""),"",IF(ROUND(R108,2)=ROUND(O108,2),"OK","CHECK"))</f>
        <v/>
      </c>
      <c r="T108" s="31">
        <f>IF(OR(R108="",O108=""),"",R108-O108)</f>
        <v/>
      </c>
      <c r="U108" s="19" t="n"/>
      <c r="V108" s="23" t="n"/>
      <c r="W108" s="32">
        <f>IF(V108="","",IFERROR(VLOOKUP(V108,'Challan Master'!$B$5:$D$124,3,FALSE),""))</f>
        <v/>
      </c>
      <c r="X108" s="22">
        <f>IF(V108="","",IFERROR(VLOOKUP(V108,'Challan Master'!$B$5:$D$124,2,FALSE),""))</f>
        <v/>
      </c>
      <c r="Y108" s="23" t="n"/>
    </row>
    <row r="109">
      <c r="A109" s="22">
        <f>IF(C109="","",ROW()-4)</f>
        <v/>
      </c>
      <c r="B109" s="22">
        <f>IF(C109="","",IF(MONTH(C109)&lt;=3,"Q4",IF(MONTH(C109)&lt;=6,"Q1",IF(MONTH(C109)&lt;=9,"Q2","Q3"))))</f>
        <v/>
      </c>
      <c r="C109" s="26" t="n"/>
      <c r="D109" s="23" t="n"/>
      <c r="E109" s="19" t="n"/>
      <c r="F109" s="22">
        <f>IF(E109="","",IFERROR(VLOOKUP(E109,'Vendor Master'!$B$5:$Q$54,2,FALSE),""))</f>
        <v/>
      </c>
      <c r="G109" s="22">
        <f>IF(E109="","",IFERROR(VLOOKUP(E109,'Vendor Master'!$B$5:$Q$54,4,FALSE),""))</f>
        <v/>
      </c>
      <c r="H109" s="20">
        <f>IF(E109="","",IFERROR(VLOOKUP(G109,'Rate Master'!$B$5:$C$16,2,FALSE),""))</f>
        <v/>
      </c>
      <c r="I109" s="28" t="n"/>
      <c r="J109" s="29">
        <f>IF(E109="","",IFERROR(IF(VLOOKUP(E109,'Vendor Master'!$B$5:$Q$54,12,FALSE)="Y",VLOOKUP(E109,'Vendor Master'!$B$5:$Q$54,14,FALSE),0),""))</f>
        <v/>
      </c>
      <c r="K109" s="30">
        <f>IF(OR(E109="",I109="",J109=""),"",I109*J109)</f>
        <v/>
      </c>
      <c r="L109" s="30">
        <f>IF(OR(E109="",I109=""),"",I109+IF(K109="",0,K109))</f>
        <v/>
      </c>
      <c r="M109" s="25">
        <f>IF(E109="","",IFERROR(IF(F109="",0.2,IF(AND(VLOOKUP(E109,'Vendor Master'!$B$5:$Q$54,7,FALSE)="Y",C109&gt;=VLOOKUP(E109,'Vendor Master'!$B$5:$Q$54,9,FALSE),C109&lt;=VLOOKUP(E109,'Vendor Master'!$B$5:$Q$54,10,FALSE)),VLOOKUP(E109,'Vendor Master'!$B$5:$Q$54,11,FALSE),VLOOKUP(E109,'Vendor Master'!$B$5:$Q$54,6,FALSE))),""))</f>
        <v/>
      </c>
      <c r="N109" s="30">
        <f>IF(OR(E109="",I109="",M109=""),"",I109*M109)</f>
        <v/>
      </c>
      <c r="O109" s="30">
        <f>IF(OR(E109="",L109=""),"",L109-IF(N109="",0,N109))</f>
        <v/>
      </c>
      <c r="P109" s="26" t="n"/>
      <c r="Q109" s="23" t="n"/>
      <c r="R109" s="28" t="n"/>
      <c r="S109" s="22">
        <f>IF(OR(R109="",O109=""),"",IF(ROUND(R109,2)=ROUND(O109,2),"OK","CHECK"))</f>
        <v/>
      </c>
      <c r="T109" s="31">
        <f>IF(OR(R109="",O109=""),"",R109-O109)</f>
        <v/>
      </c>
      <c r="U109" s="19" t="n"/>
      <c r="V109" s="23" t="n"/>
      <c r="W109" s="32">
        <f>IF(V109="","",IFERROR(VLOOKUP(V109,'Challan Master'!$B$5:$D$124,3,FALSE),""))</f>
        <v/>
      </c>
      <c r="X109" s="22">
        <f>IF(V109="","",IFERROR(VLOOKUP(V109,'Challan Master'!$B$5:$D$124,2,FALSE),""))</f>
        <v/>
      </c>
      <c r="Y109" s="23" t="n"/>
    </row>
    <row r="110">
      <c r="A110" s="22">
        <f>IF(C110="","",ROW()-4)</f>
        <v/>
      </c>
      <c r="B110" s="22">
        <f>IF(C110="","",IF(MONTH(C110)&lt;=3,"Q4",IF(MONTH(C110)&lt;=6,"Q1",IF(MONTH(C110)&lt;=9,"Q2","Q3"))))</f>
        <v/>
      </c>
      <c r="C110" s="26" t="n"/>
      <c r="D110" s="23" t="n"/>
      <c r="E110" s="19" t="n"/>
      <c r="F110" s="22">
        <f>IF(E110="","",IFERROR(VLOOKUP(E110,'Vendor Master'!$B$5:$Q$54,2,FALSE),""))</f>
        <v/>
      </c>
      <c r="G110" s="22">
        <f>IF(E110="","",IFERROR(VLOOKUP(E110,'Vendor Master'!$B$5:$Q$54,4,FALSE),""))</f>
        <v/>
      </c>
      <c r="H110" s="20">
        <f>IF(E110="","",IFERROR(VLOOKUP(G110,'Rate Master'!$B$5:$C$16,2,FALSE),""))</f>
        <v/>
      </c>
      <c r="I110" s="28" t="n"/>
      <c r="J110" s="29">
        <f>IF(E110="","",IFERROR(IF(VLOOKUP(E110,'Vendor Master'!$B$5:$Q$54,12,FALSE)="Y",VLOOKUP(E110,'Vendor Master'!$B$5:$Q$54,14,FALSE),0),""))</f>
        <v/>
      </c>
      <c r="K110" s="30">
        <f>IF(OR(E110="",I110="",J110=""),"",I110*J110)</f>
        <v/>
      </c>
      <c r="L110" s="30">
        <f>IF(OR(E110="",I110=""),"",I110+IF(K110="",0,K110))</f>
        <v/>
      </c>
      <c r="M110" s="25">
        <f>IF(E110="","",IFERROR(IF(F110="",0.2,IF(AND(VLOOKUP(E110,'Vendor Master'!$B$5:$Q$54,7,FALSE)="Y",C110&gt;=VLOOKUP(E110,'Vendor Master'!$B$5:$Q$54,9,FALSE),C110&lt;=VLOOKUP(E110,'Vendor Master'!$B$5:$Q$54,10,FALSE)),VLOOKUP(E110,'Vendor Master'!$B$5:$Q$54,11,FALSE),VLOOKUP(E110,'Vendor Master'!$B$5:$Q$54,6,FALSE))),""))</f>
        <v/>
      </c>
      <c r="N110" s="30">
        <f>IF(OR(E110="",I110="",M110=""),"",I110*M110)</f>
        <v/>
      </c>
      <c r="O110" s="30">
        <f>IF(OR(E110="",L110=""),"",L110-IF(N110="",0,N110))</f>
        <v/>
      </c>
      <c r="P110" s="26" t="n"/>
      <c r="Q110" s="23" t="n"/>
      <c r="R110" s="28" t="n"/>
      <c r="S110" s="22">
        <f>IF(OR(R110="",O110=""),"",IF(ROUND(R110,2)=ROUND(O110,2),"OK","CHECK"))</f>
        <v/>
      </c>
      <c r="T110" s="31">
        <f>IF(OR(R110="",O110=""),"",R110-O110)</f>
        <v/>
      </c>
      <c r="U110" s="19" t="n"/>
      <c r="V110" s="23" t="n"/>
      <c r="W110" s="32">
        <f>IF(V110="","",IFERROR(VLOOKUP(V110,'Challan Master'!$B$5:$D$124,3,FALSE),""))</f>
        <v/>
      </c>
      <c r="X110" s="22">
        <f>IF(V110="","",IFERROR(VLOOKUP(V110,'Challan Master'!$B$5:$D$124,2,FALSE),""))</f>
        <v/>
      </c>
      <c r="Y110" s="23" t="n"/>
    </row>
    <row r="111">
      <c r="A111" s="22">
        <f>IF(C111="","",ROW()-4)</f>
        <v/>
      </c>
      <c r="B111" s="22">
        <f>IF(C111="","",IF(MONTH(C111)&lt;=3,"Q4",IF(MONTH(C111)&lt;=6,"Q1",IF(MONTH(C111)&lt;=9,"Q2","Q3"))))</f>
        <v/>
      </c>
      <c r="C111" s="26" t="n"/>
      <c r="D111" s="23" t="n"/>
      <c r="E111" s="19" t="n"/>
      <c r="F111" s="22">
        <f>IF(E111="","",IFERROR(VLOOKUP(E111,'Vendor Master'!$B$5:$Q$54,2,FALSE),""))</f>
        <v/>
      </c>
      <c r="G111" s="22">
        <f>IF(E111="","",IFERROR(VLOOKUP(E111,'Vendor Master'!$B$5:$Q$54,4,FALSE),""))</f>
        <v/>
      </c>
      <c r="H111" s="20">
        <f>IF(E111="","",IFERROR(VLOOKUP(G111,'Rate Master'!$B$5:$C$16,2,FALSE),""))</f>
        <v/>
      </c>
      <c r="I111" s="28" t="n"/>
      <c r="J111" s="29">
        <f>IF(E111="","",IFERROR(IF(VLOOKUP(E111,'Vendor Master'!$B$5:$Q$54,12,FALSE)="Y",VLOOKUP(E111,'Vendor Master'!$B$5:$Q$54,14,FALSE),0),""))</f>
        <v/>
      </c>
      <c r="K111" s="30">
        <f>IF(OR(E111="",I111="",J111=""),"",I111*J111)</f>
        <v/>
      </c>
      <c r="L111" s="30">
        <f>IF(OR(E111="",I111=""),"",I111+IF(K111="",0,K111))</f>
        <v/>
      </c>
      <c r="M111" s="25">
        <f>IF(E111="","",IFERROR(IF(F111="",0.2,IF(AND(VLOOKUP(E111,'Vendor Master'!$B$5:$Q$54,7,FALSE)="Y",C111&gt;=VLOOKUP(E111,'Vendor Master'!$B$5:$Q$54,9,FALSE),C111&lt;=VLOOKUP(E111,'Vendor Master'!$B$5:$Q$54,10,FALSE)),VLOOKUP(E111,'Vendor Master'!$B$5:$Q$54,11,FALSE),VLOOKUP(E111,'Vendor Master'!$B$5:$Q$54,6,FALSE))),""))</f>
        <v/>
      </c>
      <c r="N111" s="30">
        <f>IF(OR(E111="",I111="",M111=""),"",I111*M111)</f>
        <v/>
      </c>
      <c r="O111" s="30">
        <f>IF(OR(E111="",L111=""),"",L111-IF(N111="",0,N111))</f>
        <v/>
      </c>
      <c r="P111" s="26" t="n"/>
      <c r="Q111" s="23" t="n"/>
      <c r="R111" s="28" t="n"/>
      <c r="S111" s="22">
        <f>IF(OR(R111="",O111=""),"",IF(ROUND(R111,2)=ROUND(O111,2),"OK","CHECK"))</f>
        <v/>
      </c>
      <c r="T111" s="31">
        <f>IF(OR(R111="",O111=""),"",R111-O111)</f>
        <v/>
      </c>
      <c r="U111" s="19" t="n"/>
      <c r="V111" s="23" t="n"/>
      <c r="W111" s="32">
        <f>IF(V111="","",IFERROR(VLOOKUP(V111,'Challan Master'!$B$5:$D$124,3,FALSE),""))</f>
        <v/>
      </c>
      <c r="X111" s="22">
        <f>IF(V111="","",IFERROR(VLOOKUP(V111,'Challan Master'!$B$5:$D$124,2,FALSE),""))</f>
        <v/>
      </c>
      <c r="Y111" s="23" t="n"/>
    </row>
    <row r="112">
      <c r="A112" s="22">
        <f>IF(C112="","",ROW()-4)</f>
        <v/>
      </c>
      <c r="B112" s="22">
        <f>IF(C112="","",IF(MONTH(C112)&lt;=3,"Q4",IF(MONTH(C112)&lt;=6,"Q1",IF(MONTH(C112)&lt;=9,"Q2","Q3"))))</f>
        <v/>
      </c>
      <c r="C112" s="26" t="n"/>
      <c r="D112" s="23" t="n"/>
      <c r="E112" s="19" t="n"/>
      <c r="F112" s="22">
        <f>IF(E112="","",IFERROR(VLOOKUP(E112,'Vendor Master'!$B$5:$Q$54,2,FALSE),""))</f>
        <v/>
      </c>
      <c r="G112" s="22">
        <f>IF(E112="","",IFERROR(VLOOKUP(E112,'Vendor Master'!$B$5:$Q$54,4,FALSE),""))</f>
        <v/>
      </c>
      <c r="H112" s="20">
        <f>IF(E112="","",IFERROR(VLOOKUP(G112,'Rate Master'!$B$5:$C$16,2,FALSE),""))</f>
        <v/>
      </c>
      <c r="I112" s="28" t="n"/>
      <c r="J112" s="29">
        <f>IF(E112="","",IFERROR(IF(VLOOKUP(E112,'Vendor Master'!$B$5:$Q$54,12,FALSE)="Y",VLOOKUP(E112,'Vendor Master'!$B$5:$Q$54,14,FALSE),0),""))</f>
        <v/>
      </c>
      <c r="K112" s="30">
        <f>IF(OR(E112="",I112="",J112=""),"",I112*J112)</f>
        <v/>
      </c>
      <c r="L112" s="30">
        <f>IF(OR(E112="",I112=""),"",I112+IF(K112="",0,K112))</f>
        <v/>
      </c>
      <c r="M112" s="25">
        <f>IF(E112="","",IFERROR(IF(F112="",0.2,IF(AND(VLOOKUP(E112,'Vendor Master'!$B$5:$Q$54,7,FALSE)="Y",C112&gt;=VLOOKUP(E112,'Vendor Master'!$B$5:$Q$54,9,FALSE),C112&lt;=VLOOKUP(E112,'Vendor Master'!$B$5:$Q$54,10,FALSE)),VLOOKUP(E112,'Vendor Master'!$B$5:$Q$54,11,FALSE),VLOOKUP(E112,'Vendor Master'!$B$5:$Q$54,6,FALSE))),""))</f>
        <v/>
      </c>
      <c r="N112" s="30">
        <f>IF(OR(E112="",I112="",M112=""),"",I112*M112)</f>
        <v/>
      </c>
      <c r="O112" s="30">
        <f>IF(OR(E112="",L112=""),"",L112-IF(N112="",0,N112))</f>
        <v/>
      </c>
      <c r="P112" s="26" t="n"/>
      <c r="Q112" s="23" t="n"/>
      <c r="R112" s="28" t="n"/>
      <c r="S112" s="22">
        <f>IF(OR(R112="",O112=""),"",IF(ROUND(R112,2)=ROUND(O112,2),"OK","CHECK"))</f>
        <v/>
      </c>
      <c r="T112" s="31">
        <f>IF(OR(R112="",O112=""),"",R112-O112)</f>
        <v/>
      </c>
      <c r="U112" s="19" t="n"/>
      <c r="V112" s="23" t="n"/>
      <c r="W112" s="32">
        <f>IF(V112="","",IFERROR(VLOOKUP(V112,'Challan Master'!$B$5:$D$124,3,FALSE),""))</f>
        <v/>
      </c>
      <c r="X112" s="22">
        <f>IF(V112="","",IFERROR(VLOOKUP(V112,'Challan Master'!$B$5:$D$124,2,FALSE),""))</f>
        <v/>
      </c>
      <c r="Y112" s="23" t="n"/>
    </row>
    <row r="113">
      <c r="A113" s="22">
        <f>IF(C113="","",ROW()-4)</f>
        <v/>
      </c>
      <c r="B113" s="22">
        <f>IF(C113="","",IF(MONTH(C113)&lt;=3,"Q4",IF(MONTH(C113)&lt;=6,"Q1",IF(MONTH(C113)&lt;=9,"Q2","Q3"))))</f>
        <v/>
      </c>
      <c r="C113" s="26" t="n"/>
      <c r="D113" s="23" t="n"/>
      <c r="E113" s="19" t="n"/>
      <c r="F113" s="22">
        <f>IF(E113="","",IFERROR(VLOOKUP(E113,'Vendor Master'!$B$5:$Q$54,2,FALSE),""))</f>
        <v/>
      </c>
      <c r="G113" s="22">
        <f>IF(E113="","",IFERROR(VLOOKUP(E113,'Vendor Master'!$B$5:$Q$54,4,FALSE),""))</f>
        <v/>
      </c>
      <c r="H113" s="20">
        <f>IF(E113="","",IFERROR(VLOOKUP(G113,'Rate Master'!$B$5:$C$16,2,FALSE),""))</f>
        <v/>
      </c>
      <c r="I113" s="28" t="n"/>
      <c r="J113" s="29">
        <f>IF(E113="","",IFERROR(IF(VLOOKUP(E113,'Vendor Master'!$B$5:$Q$54,12,FALSE)="Y",VLOOKUP(E113,'Vendor Master'!$B$5:$Q$54,14,FALSE),0),""))</f>
        <v/>
      </c>
      <c r="K113" s="30">
        <f>IF(OR(E113="",I113="",J113=""),"",I113*J113)</f>
        <v/>
      </c>
      <c r="L113" s="30">
        <f>IF(OR(E113="",I113=""),"",I113+IF(K113="",0,K113))</f>
        <v/>
      </c>
      <c r="M113" s="25">
        <f>IF(E113="","",IFERROR(IF(F113="",0.2,IF(AND(VLOOKUP(E113,'Vendor Master'!$B$5:$Q$54,7,FALSE)="Y",C113&gt;=VLOOKUP(E113,'Vendor Master'!$B$5:$Q$54,9,FALSE),C113&lt;=VLOOKUP(E113,'Vendor Master'!$B$5:$Q$54,10,FALSE)),VLOOKUP(E113,'Vendor Master'!$B$5:$Q$54,11,FALSE),VLOOKUP(E113,'Vendor Master'!$B$5:$Q$54,6,FALSE))),""))</f>
        <v/>
      </c>
      <c r="N113" s="30">
        <f>IF(OR(E113="",I113="",M113=""),"",I113*M113)</f>
        <v/>
      </c>
      <c r="O113" s="30">
        <f>IF(OR(E113="",L113=""),"",L113-IF(N113="",0,N113))</f>
        <v/>
      </c>
      <c r="P113" s="26" t="n"/>
      <c r="Q113" s="23" t="n"/>
      <c r="R113" s="28" t="n"/>
      <c r="S113" s="22">
        <f>IF(OR(R113="",O113=""),"",IF(ROUND(R113,2)=ROUND(O113,2),"OK","CHECK"))</f>
        <v/>
      </c>
      <c r="T113" s="31">
        <f>IF(OR(R113="",O113=""),"",R113-O113)</f>
        <v/>
      </c>
      <c r="U113" s="19" t="n"/>
      <c r="V113" s="23" t="n"/>
      <c r="W113" s="32">
        <f>IF(V113="","",IFERROR(VLOOKUP(V113,'Challan Master'!$B$5:$D$124,3,FALSE),""))</f>
        <v/>
      </c>
      <c r="X113" s="22">
        <f>IF(V113="","",IFERROR(VLOOKUP(V113,'Challan Master'!$B$5:$D$124,2,FALSE),""))</f>
        <v/>
      </c>
      <c r="Y113" s="23" t="n"/>
    </row>
    <row r="114">
      <c r="A114" s="22">
        <f>IF(C114="","",ROW()-4)</f>
        <v/>
      </c>
      <c r="B114" s="22">
        <f>IF(C114="","",IF(MONTH(C114)&lt;=3,"Q4",IF(MONTH(C114)&lt;=6,"Q1",IF(MONTH(C114)&lt;=9,"Q2","Q3"))))</f>
        <v/>
      </c>
      <c r="C114" s="26" t="n"/>
      <c r="D114" s="23" t="n"/>
      <c r="E114" s="19" t="n"/>
      <c r="F114" s="22">
        <f>IF(E114="","",IFERROR(VLOOKUP(E114,'Vendor Master'!$B$5:$Q$54,2,FALSE),""))</f>
        <v/>
      </c>
      <c r="G114" s="22">
        <f>IF(E114="","",IFERROR(VLOOKUP(E114,'Vendor Master'!$B$5:$Q$54,4,FALSE),""))</f>
        <v/>
      </c>
      <c r="H114" s="20">
        <f>IF(E114="","",IFERROR(VLOOKUP(G114,'Rate Master'!$B$5:$C$16,2,FALSE),""))</f>
        <v/>
      </c>
      <c r="I114" s="28" t="n"/>
      <c r="J114" s="29">
        <f>IF(E114="","",IFERROR(IF(VLOOKUP(E114,'Vendor Master'!$B$5:$Q$54,12,FALSE)="Y",VLOOKUP(E114,'Vendor Master'!$B$5:$Q$54,14,FALSE),0),""))</f>
        <v/>
      </c>
      <c r="K114" s="30">
        <f>IF(OR(E114="",I114="",J114=""),"",I114*J114)</f>
        <v/>
      </c>
      <c r="L114" s="30">
        <f>IF(OR(E114="",I114=""),"",I114+IF(K114="",0,K114))</f>
        <v/>
      </c>
      <c r="M114" s="25">
        <f>IF(E114="","",IFERROR(IF(F114="",0.2,IF(AND(VLOOKUP(E114,'Vendor Master'!$B$5:$Q$54,7,FALSE)="Y",C114&gt;=VLOOKUP(E114,'Vendor Master'!$B$5:$Q$54,9,FALSE),C114&lt;=VLOOKUP(E114,'Vendor Master'!$B$5:$Q$54,10,FALSE)),VLOOKUP(E114,'Vendor Master'!$B$5:$Q$54,11,FALSE),VLOOKUP(E114,'Vendor Master'!$B$5:$Q$54,6,FALSE))),""))</f>
        <v/>
      </c>
      <c r="N114" s="30">
        <f>IF(OR(E114="",I114="",M114=""),"",I114*M114)</f>
        <v/>
      </c>
      <c r="O114" s="30">
        <f>IF(OR(E114="",L114=""),"",L114-IF(N114="",0,N114))</f>
        <v/>
      </c>
      <c r="P114" s="26" t="n"/>
      <c r="Q114" s="23" t="n"/>
      <c r="R114" s="28" t="n"/>
      <c r="S114" s="22">
        <f>IF(OR(R114="",O114=""),"",IF(ROUND(R114,2)=ROUND(O114,2),"OK","CHECK"))</f>
        <v/>
      </c>
      <c r="T114" s="31">
        <f>IF(OR(R114="",O114=""),"",R114-O114)</f>
        <v/>
      </c>
      <c r="U114" s="19" t="n"/>
      <c r="V114" s="23" t="n"/>
      <c r="W114" s="32">
        <f>IF(V114="","",IFERROR(VLOOKUP(V114,'Challan Master'!$B$5:$D$124,3,FALSE),""))</f>
        <v/>
      </c>
      <c r="X114" s="22">
        <f>IF(V114="","",IFERROR(VLOOKUP(V114,'Challan Master'!$B$5:$D$124,2,FALSE),""))</f>
        <v/>
      </c>
      <c r="Y114" s="23" t="n"/>
    </row>
    <row r="115">
      <c r="A115" s="22">
        <f>IF(C115="","",ROW()-4)</f>
        <v/>
      </c>
      <c r="B115" s="22">
        <f>IF(C115="","",IF(MONTH(C115)&lt;=3,"Q4",IF(MONTH(C115)&lt;=6,"Q1",IF(MONTH(C115)&lt;=9,"Q2","Q3"))))</f>
        <v/>
      </c>
      <c r="C115" s="26" t="n"/>
      <c r="D115" s="23" t="n"/>
      <c r="E115" s="19" t="n"/>
      <c r="F115" s="22">
        <f>IF(E115="","",IFERROR(VLOOKUP(E115,'Vendor Master'!$B$5:$Q$54,2,FALSE),""))</f>
        <v/>
      </c>
      <c r="G115" s="22">
        <f>IF(E115="","",IFERROR(VLOOKUP(E115,'Vendor Master'!$B$5:$Q$54,4,FALSE),""))</f>
        <v/>
      </c>
      <c r="H115" s="20">
        <f>IF(E115="","",IFERROR(VLOOKUP(G115,'Rate Master'!$B$5:$C$16,2,FALSE),""))</f>
        <v/>
      </c>
      <c r="I115" s="28" t="n"/>
      <c r="J115" s="29">
        <f>IF(E115="","",IFERROR(IF(VLOOKUP(E115,'Vendor Master'!$B$5:$Q$54,12,FALSE)="Y",VLOOKUP(E115,'Vendor Master'!$B$5:$Q$54,14,FALSE),0),""))</f>
        <v/>
      </c>
      <c r="K115" s="30">
        <f>IF(OR(E115="",I115="",J115=""),"",I115*J115)</f>
        <v/>
      </c>
      <c r="L115" s="30">
        <f>IF(OR(E115="",I115=""),"",I115+IF(K115="",0,K115))</f>
        <v/>
      </c>
      <c r="M115" s="25">
        <f>IF(E115="","",IFERROR(IF(F115="",0.2,IF(AND(VLOOKUP(E115,'Vendor Master'!$B$5:$Q$54,7,FALSE)="Y",C115&gt;=VLOOKUP(E115,'Vendor Master'!$B$5:$Q$54,9,FALSE),C115&lt;=VLOOKUP(E115,'Vendor Master'!$B$5:$Q$54,10,FALSE)),VLOOKUP(E115,'Vendor Master'!$B$5:$Q$54,11,FALSE),VLOOKUP(E115,'Vendor Master'!$B$5:$Q$54,6,FALSE))),""))</f>
        <v/>
      </c>
      <c r="N115" s="30">
        <f>IF(OR(E115="",I115="",M115=""),"",I115*M115)</f>
        <v/>
      </c>
      <c r="O115" s="30">
        <f>IF(OR(E115="",L115=""),"",L115-IF(N115="",0,N115))</f>
        <v/>
      </c>
      <c r="P115" s="26" t="n"/>
      <c r="Q115" s="23" t="n"/>
      <c r="R115" s="28" t="n"/>
      <c r="S115" s="22">
        <f>IF(OR(R115="",O115=""),"",IF(ROUND(R115,2)=ROUND(O115,2),"OK","CHECK"))</f>
        <v/>
      </c>
      <c r="T115" s="31">
        <f>IF(OR(R115="",O115=""),"",R115-O115)</f>
        <v/>
      </c>
      <c r="U115" s="19" t="n"/>
      <c r="V115" s="23" t="n"/>
      <c r="W115" s="32">
        <f>IF(V115="","",IFERROR(VLOOKUP(V115,'Challan Master'!$B$5:$D$124,3,FALSE),""))</f>
        <v/>
      </c>
      <c r="X115" s="22">
        <f>IF(V115="","",IFERROR(VLOOKUP(V115,'Challan Master'!$B$5:$D$124,2,FALSE),""))</f>
        <v/>
      </c>
      <c r="Y115" s="23" t="n"/>
    </row>
    <row r="116">
      <c r="A116" s="22">
        <f>IF(C116="","",ROW()-4)</f>
        <v/>
      </c>
      <c r="B116" s="22">
        <f>IF(C116="","",IF(MONTH(C116)&lt;=3,"Q4",IF(MONTH(C116)&lt;=6,"Q1",IF(MONTH(C116)&lt;=9,"Q2","Q3"))))</f>
        <v/>
      </c>
      <c r="C116" s="26" t="n"/>
      <c r="D116" s="23" t="n"/>
      <c r="E116" s="19" t="n"/>
      <c r="F116" s="22">
        <f>IF(E116="","",IFERROR(VLOOKUP(E116,'Vendor Master'!$B$5:$Q$54,2,FALSE),""))</f>
        <v/>
      </c>
      <c r="G116" s="22">
        <f>IF(E116="","",IFERROR(VLOOKUP(E116,'Vendor Master'!$B$5:$Q$54,4,FALSE),""))</f>
        <v/>
      </c>
      <c r="H116" s="20">
        <f>IF(E116="","",IFERROR(VLOOKUP(G116,'Rate Master'!$B$5:$C$16,2,FALSE),""))</f>
        <v/>
      </c>
      <c r="I116" s="28" t="n"/>
      <c r="J116" s="29">
        <f>IF(E116="","",IFERROR(IF(VLOOKUP(E116,'Vendor Master'!$B$5:$Q$54,12,FALSE)="Y",VLOOKUP(E116,'Vendor Master'!$B$5:$Q$54,14,FALSE),0),""))</f>
        <v/>
      </c>
      <c r="K116" s="30">
        <f>IF(OR(E116="",I116="",J116=""),"",I116*J116)</f>
        <v/>
      </c>
      <c r="L116" s="30">
        <f>IF(OR(E116="",I116=""),"",I116+IF(K116="",0,K116))</f>
        <v/>
      </c>
      <c r="M116" s="25">
        <f>IF(E116="","",IFERROR(IF(F116="",0.2,IF(AND(VLOOKUP(E116,'Vendor Master'!$B$5:$Q$54,7,FALSE)="Y",C116&gt;=VLOOKUP(E116,'Vendor Master'!$B$5:$Q$54,9,FALSE),C116&lt;=VLOOKUP(E116,'Vendor Master'!$B$5:$Q$54,10,FALSE)),VLOOKUP(E116,'Vendor Master'!$B$5:$Q$54,11,FALSE),VLOOKUP(E116,'Vendor Master'!$B$5:$Q$54,6,FALSE))),""))</f>
        <v/>
      </c>
      <c r="N116" s="30">
        <f>IF(OR(E116="",I116="",M116=""),"",I116*M116)</f>
        <v/>
      </c>
      <c r="O116" s="30">
        <f>IF(OR(E116="",L116=""),"",L116-IF(N116="",0,N116))</f>
        <v/>
      </c>
      <c r="P116" s="26" t="n"/>
      <c r="Q116" s="23" t="n"/>
      <c r="R116" s="28" t="n"/>
      <c r="S116" s="22">
        <f>IF(OR(R116="",O116=""),"",IF(ROUND(R116,2)=ROUND(O116,2),"OK","CHECK"))</f>
        <v/>
      </c>
      <c r="T116" s="31">
        <f>IF(OR(R116="",O116=""),"",R116-O116)</f>
        <v/>
      </c>
      <c r="U116" s="19" t="n"/>
      <c r="V116" s="23" t="n"/>
      <c r="W116" s="32">
        <f>IF(V116="","",IFERROR(VLOOKUP(V116,'Challan Master'!$B$5:$D$124,3,FALSE),""))</f>
        <v/>
      </c>
      <c r="X116" s="22">
        <f>IF(V116="","",IFERROR(VLOOKUP(V116,'Challan Master'!$B$5:$D$124,2,FALSE),""))</f>
        <v/>
      </c>
      <c r="Y116" s="23" t="n"/>
    </row>
    <row r="117">
      <c r="A117" s="22">
        <f>IF(C117="","",ROW()-4)</f>
        <v/>
      </c>
      <c r="B117" s="22">
        <f>IF(C117="","",IF(MONTH(C117)&lt;=3,"Q4",IF(MONTH(C117)&lt;=6,"Q1",IF(MONTH(C117)&lt;=9,"Q2","Q3"))))</f>
        <v/>
      </c>
      <c r="C117" s="26" t="n"/>
      <c r="D117" s="23" t="n"/>
      <c r="E117" s="19" t="n"/>
      <c r="F117" s="22">
        <f>IF(E117="","",IFERROR(VLOOKUP(E117,'Vendor Master'!$B$5:$Q$54,2,FALSE),""))</f>
        <v/>
      </c>
      <c r="G117" s="22">
        <f>IF(E117="","",IFERROR(VLOOKUP(E117,'Vendor Master'!$B$5:$Q$54,4,FALSE),""))</f>
        <v/>
      </c>
      <c r="H117" s="20">
        <f>IF(E117="","",IFERROR(VLOOKUP(G117,'Rate Master'!$B$5:$C$16,2,FALSE),""))</f>
        <v/>
      </c>
      <c r="I117" s="28" t="n"/>
      <c r="J117" s="29">
        <f>IF(E117="","",IFERROR(IF(VLOOKUP(E117,'Vendor Master'!$B$5:$Q$54,12,FALSE)="Y",VLOOKUP(E117,'Vendor Master'!$B$5:$Q$54,14,FALSE),0),""))</f>
        <v/>
      </c>
      <c r="K117" s="30">
        <f>IF(OR(E117="",I117="",J117=""),"",I117*J117)</f>
        <v/>
      </c>
      <c r="L117" s="30">
        <f>IF(OR(E117="",I117=""),"",I117+IF(K117="",0,K117))</f>
        <v/>
      </c>
      <c r="M117" s="25">
        <f>IF(E117="","",IFERROR(IF(F117="",0.2,IF(AND(VLOOKUP(E117,'Vendor Master'!$B$5:$Q$54,7,FALSE)="Y",C117&gt;=VLOOKUP(E117,'Vendor Master'!$B$5:$Q$54,9,FALSE),C117&lt;=VLOOKUP(E117,'Vendor Master'!$B$5:$Q$54,10,FALSE)),VLOOKUP(E117,'Vendor Master'!$B$5:$Q$54,11,FALSE),VLOOKUP(E117,'Vendor Master'!$B$5:$Q$54,6,FALSE))),""))</f>
        <v/>
      </c>
      <c r="N117" s="30">
        <f>IF(OR(E117="",I117="",M117=""),"",I117*M117)</f>
        <v/>
      </c>
      <c r="O117" s="30">
        <f>IF(OR(E117="",L117=""),"",L117-IF(N117="",0,N117))</f>
        <v/>
      </c>
      <c r="P117" s="26" t="n"/>
      <c r="Q117" s="23" t="n"/>
      <c r="R117" s="28" t="n"/>
      <c r="S117" s="22">
        <f>IF(OR(R117="",O117=""),"",IF(ROUND(R117,2)=ROUND(O117,2),"OK","CHECK"))</f>
        <v/>
      </c>
      <c r="T117" s="31">
        <f>IF(OR(R117="",O117=""),"",R117-O117)</f>
        <v/>
      </c>
      <c r="U117" s="19" t="n"/>
      <c r="V117" s="23" t="n"/>
      <c r="W117" s="32">
        <f>IF(V117="","",IFERROR(VLOOKUP(V117,'Challan Master'!$B$5:$D$124,3,FALSE),""))</f>
        <v/>
      </c>
      <c r="X117" s="22">
        <f>IF(V117="","",IFERROR(VLOOKUP(V117,'Challan Master'!$B$5:$D$124,2,FALSE),""))</f>
        <v/>
      </c>
      <c r="Y117" s="23" t="n"/>
    </row>
    <row r="118">
      <c r="A118" s="22">
        <f>IF(C118="","",ROW()-4)</f>
        <v/>
      </c>
      <c r="B118" s="22">
        <f>IF(C118="","",IF(MONTH(C118)&lt;=3,"Q4",IF(MONTH(C118)&lt;=6,"Q1",IF(MONTH(C118)&lt;=9,"Q2","Q3"))))</f>
        <v/>
      </c>
      <c r="C118" s="26" t="n"/>
      <c r="D118" s="23" t="n"/>
      <c r="E118" s="19" t="n"/>
      <c r="F118" s="22">
        <f>IF(E118="","",IFERROR(VLOOKUP(E118,'Vendor Master'!$B$5:$Q$54,2,FALSE),""))</f>
        <v/>
      </c>
      <c r="G118" s="22">
        <f>IF(E118="","",IFERROR(VLOOKUP(E118,'Vendor Master'!$B$5:$Q$54,4,FALSE),""))</f>
        <v/>
      </c>
      <c r="H118" s="20">
        <f>IF(E118="","",IFERROR(VLOOKUP(G118,'Rate Master'!$B$5:$C$16,2,FALSE),""))</f>
        <v/>
      </c>
      <c r="I118" s="28" t="n"/>
      <c r="J118" s="29">
        <f>IF(E118="","",IFERROR(IF(VLOOKUP(E118,'Vendor Master'!$B$5:$Q$54,12,FALSE)="Y",VLOOKUP(E118,'Vendor Master'!$B$5:$Q$54,14,FALSE),0),""))</f>
        <v/>
      </c>
      <c r="K118" s="30">
        <f>IF(OR(E118="",I118="",J118=""),"",I118*J118)</f>
        <v/>
      </c>
      <c r="L118" s="30">
        <f>IF(OR(E118="",I118=""),"",I118+IF(K118="",0,K118))</f>
        <v/>
      </c>
      <c r="M118" s="25">
        <f>IF(E118="","",IFERROR(IF(F118="",0.2,IF(AND(VLOOKUP(E118,'Vendor Master'!$B$5:$Q$54,7,FALSE)="Y",C118&gt;=VLOOKUP(E118,'Vendor Master'!$B$5:$Q$54,9,FALSE),C118&lt;=VLOOKUP(E118,'Vendor Master'!$B$5:$Q$54,10,FALSE)),VLOOKUP(E118,'Vendor Master'!$B$5:$Q$54,11,FALSE),VLOOKUP(E118,'Vendor Master'!$B$5:$Q$54,6,FALSE))),""))</f>
        <v/>
      </c>
      <c r="N118" s="30">
        <f>IF(OR(E118="",I118="",M118=""),"",I118*M118)</f>
        <v/>
      </c>
      <c r="O118" s="30">
        <f>IF(OR(E118="",L118=""),"",L118-IF(N118="",0,N118))</f>
        <v/>
      </c>
      <c r="P118" s="26" t="n"/>
      <c r="Q118" s="23" t="n"/>
      <c r="R118" s="28" t="n"/>
      <c r="S118" s="22">
        <f>IF(OR(R118="",O118=""),"",IF(ROUND(R118,2)=ROUND(O118,2),"OK","CHECK"))</f>
        <v/>
      </c>
      <c r="T118" s="31">
        <f>IF(OR(R118="",O118=""),"",R118-O118)</f>
        <v/>
      </c>
      <c r="U118" s="19" t="n"/>
      <c r="V118" s="23" t="n"/>
      <c r="W118" s="32">
        <f>IF(V118="","",IFERROR(VLOOKUP(V118,'Challan Master'!$B$5:$D$124,3,FALSE),""))</f>
        <v/>
      </c>
      <c r="X118" s="22">
        <f>IF(V118="","",IFERROR(VLOOKUP(V118,'Challan Master'!$B$5:$D$124,2,FALSE),""))</f>
        <v/>
      </c>
      <c r="Y118" s="23" t="n"/>
    </row>
    <row r="119">
      <c r="A119" s="22">
        <f>IF(C119="","",ROW()-4)</f>
        <v/>
      </c>
      <c r="B119" s="22">
        <f>IF(C119="","",IF(MONTH(C119)&lt;=3,"Q4",IF(MONTH(C119)&lt;=6,"Q1",IF(MONTH(C119)&lt;=9,"Q2","Q3"))))</f>
        <v/>
      </c>
      <c r="C119" s="26" t="n"/>
      <c r="D119" s="23" t="n"/>
      <c r="E119" s="19" t="n"/>
      <c r="F119" s="22">
        <f>IF(E119="","",IFERROR(VLOOKUP(E119,'Vendor Master'!$B$5:$Q$54,2,FALSE),""))</f>
        <v/>
      </c>
      <c r="G119" s="22">
        <f>IF(E119="","",IFERROR(VLOOKUP(E119,'Vendor Master'!$B$5:$Q$54,4,FALSE),""))</f>
        <v/>
      </c>
      <c r="H119" s="20">
        <f>IF(E119="","",IFERROR(VLOOKUP(G119,'Rate Master'!$B$5:$C$16,2,FALSE),""))</f>
        <v/>
      </c>
      <c r="I119" s="28" t="n"/>
      <c r="J119" s="29">
        <f>IF(E119="","",IFERROR(IF(VLOOKUP(E119,'Vendor Master'!$B$5:$Q$54,12,FALSE)="Y",VLOOKUP(E119,'Vendor Master'!$B$5:$Q$54,14,FALSE),0),""))</f>
        <v/>
      </c>
      <c r="K119" s="30">
        <f>IF(OR(E119="",I119="",J119=""),"",I119*J119)</f>
        <v/>
      </c>
      <c r="L119" s="30">
        <f>IF(OR(E119="",I119=""),"",I119+IF(K119="",0,K119))</f>
        <v/>
      </c>
      <c r="M119" s="25">
        <f>IF(E119="","",IFERROR(IF(F119="",0.2,IF(AND(VLOOKUP(E119,'Vendor Master'!$B$5:$Q$54,7,FALSE)="Y",C119&gt;=VLOOKUP(E119,'Vendor Master'!$B$5:$Q$54,9,FALSE),C119&lt;=VLOOKUP(E119,'Vendor Master'!$B$5:$Q$54,10,FALSE)),VLOOKUP(E119,'Vendor Master'!$B$5:$Q$54,11,FALSE),VLOOKUP(E119,'Vendor Master'!$B$5:$Q$54,6,FALSE))),""))</f>
        <v/>
      </c>
      <c r="N119" s="30">
        <f>IF(OR(E119="",I119="",M119=""),"",I119*M119)</f>
        <v/>
      </c>
      <c r="O119" s="30">
        <f>IF(OR(E119="",L119=""),"",L119-IF(N119="",0,N119))</f>
        <v/>
      </c>
      <c r="P119" s="26" t="n"/>
      <c r="Q119" s="23" t="n"/>
      <c r="R119" s="28" t="n"/>
      <c r="S119" s="22">
        <f>IF(OR(R119="",O119=""),"",IF(ROUND(R119,2)=ROUND(O119,2),"OK","CHECK"))</f>
        <v/>
      </c>
      <c r="T119" s="31">
        <f>IF(OR(R119="",O119=""),"",R119-O119)</f>
        <v/>
      </c>
      <c r="U119" s="19" t="n"/>
      <c r="V119" s="23" t="n"/>
      <c r="W119" s="32">
        <f>IF(V119="","",IFERROR(VLOOKUP(V119,'Challan Master'!$B$5:$D$124,3,FALSE),""))</f>
        <v/>
      </c>
      <c r="X119" s="22">
        <f>IF(V119="","",IFERROR(VLOOKUP(V119,'Challan Master'!$B$5:$D$124,2,FALSE),""))</f>
        <v/>
      </c>
      <c r="Y119" s="23" t="n"/>
    </row>
    <row r="120">
      <c r="A120" s="22">
        <f>IF(C120="","",ROW()-4)</f>
        <v/>
      </c>
      <c r="B120" s="22">
        <f>IF(C120="","",IF(MONTH(C120)&lt;=3,"Q4",IF(MONTH(C120)&lt;=6,"Q1",IF(MONTH(C120)&lt;=9,"Q2","Q3"))))</f>
        <v/>
      </c>
      <c r="C120" s="26" t="n"/>
      <c r="D120" s="23" t="n"/>
      <c r="E120" s="19" t="n"/>
      <c r="F120" s="22">
        <f>IF(E120="","",IFERROR(VLOOKUP(E120,'Vendor Master'!$B$5:$Q$54,2,FALSE),""))</f>
        <v/>
      </c>
      <c r="G120" s="22">
        <f>IF(E120="","",IFERROR(VLOOKUP(E120,'Vendor Master'!$B$5:$Q$54,4,FALSE),""))</f>
        <v/>
      </c>
      <c r="H120" s="20">
        <f>IF(E120="","",IFERROR(VLOOKUP(G120,'Rate Master'!$B$5:$C$16,2,FALSE),""))</f>
        <v/>
      </c>
      <c r="I120" s="28" t="n"/>
      <c r="J120" s="29">
        <f>IF(E120="","",IFERROR(IF(VLOOKUP(E120,'Vendor Master'!$B$5:$Q$54,12,FALSE)="Y",VLOOKUP(E120,'Vendor Master'!$B$5:$Q$54,14,FALSE),0),""))</f>
        <v/>
      </c>
      <c r="K120" s="30">
        <f>IF(OR(E120="",I120="",J120=""),"",I120*J120)</f>
        <v/>
      </c>
      <c r="L120" s="30">
        <f>IF(OR(E120="",I120=""),"",I120+IF(K120="",0,K120))</f>
        <v/>
      </c>
      <c r="M120" s="25">
        <f>IF(E120="","",IFERROR(IF(F120="",0.2,IF(AND(VLOOKUP(E120,'Vendor Master'!$B$5:$Q$54,7,FALSE)="Y",C120&gt;=VLOOKUP(E120,'Vendor Master'!$B$5:$Q$54,9,FALSE),C120&lt;=VLOOKUP(E120,'Vendor Master'!$B$5:$Q$54,10,FALSE)),VLOOKUP(E120,'Vendor Master'!$B$5:$Q$54,11,FALSE),VLOOKUP(E120,'Vendor Master'!$B$5:$Q$54,6,FALSE))),""))</f>
        <v/>
      </c>
      <c r="N120" s="30">
        <f>IF(OR(E120="",I120="",M120=""),"",I120*M120)</f>
        <v/>
      </c>
      <c r="O120" s="30">
        <f>IF(OR(E120="",L120=""),"",L120-IF(N120="",0,N120))</f>
        <v/>
      </c>
      <c r="P120" s="26" t="n"/>
      <c r="Q120" s="23" t="n"/>
      <c r="R120" s="28" t="n"/>
      <c r="S120" s="22">
        <f>IF(OR(R120="",O120=""),"",IF(ROUND(R120,2)=ROUND(O120,2),"OK","CHECK"))</f>
        <v/>
      </c>
      <c r="T120" s="31">
        <f>IF(OR(R120="",O120=""),"",R120-O120)</f>
        <v/>
      </c>
      <c r="U120" s="19" t="n"/>
      <c r="V120" s="23" t="n"/>
      <c r="W120" s="32">
        <f>IF(V120="","",IFERROR(VLOOKUP(V120,'Challan Master'!$B$5:$D$124,3,FALSE),""))</f>
        <v/>
      </c>
      <c r="X120" s="22">
        <f>IF(V120="","",IFERROR(VLOOKUP(V120,'Challan Master'!$B$5:$D$124,2,FALSE),""))</f>
        <v/>
      </c>
      <c r="Y120" s="23" t="n"/>
    </row>
    <row r="121">
      <c r="A121" s="22">
        <f>IF(C121="","",ROW()-4)</f>
        <v/>
      </c>
      <c r="B121" s="22">
        <f>IF(C121="","",IF(MONTH(C121)&lt;=3,"Q4",IF(MONTH(C121)&lt;=6,"Q1",IF(MONTH(C121)&lt;=9,"Q2","Q3"))))</f>
        <v/>
      </c>
      <c r="C121" s="26" t="n"/>
      <c r="D121" s="23" t="n"/>
      <c r="E121" s="19" t="n"/>
      <c r="F121" s="22">
        <f>IF(E121="","",IFERROR(VLOOKUP(E121,'Vendor Master'!$B$5:$Q$54,2,FALSE),""))</f>
        <v/>
      </c>
      <c r="G121" s="22">
        <f>IF(E121="","",IFERROR(VLOOKUP(E121,'Vendor Master'!$B$5:$Q$54,4,FALSE),""))</f>
        <v/>
      </c>
      <c r="H121" s="20">
        <f>IF(E121="","",IFERROR(VLOOKUP(G121,'Rate Master'!$B$5:$C$16,2,FALSE),""))</f>
        <v/>
      </c>
      <c r="I121" s="28" t="n"/>
      <c r="J121" s="29">
        <f>IF(E121="","",IFERROR(IF(VLOOKUP(E121,'Vendor Master'!$B$5:$Q$54,12,FALSE)="Y",VLOOKUP(E121,'Vendor Master'!$B$5:$Q$54,14,FALSE),0),""))</f>
        <v/>
      </c>
      <c r="K121" s="30">
        <f>IF(OR(E121="",I121="",J121=""),"",I121*J121)</f>
        <v/>
      </c>
      <c r="L121" s="30">
        <f>IF(OR(E121="",I121=""),"",I121+IF(K121="",0,K121))</f>
        <v/>
      </c>
      <c r="M121" s="25">
        <f>IF(E121="","",IFERROR(IF(F121="",0.2,IF(AND(VLOOKUP(E121,'Vendor Master'!$B$5:$Q$54,7,FALSE)="Y",C121&gt;=VLOOKUP(E121,'Vendor Master'!$B$5:$Q$54,9,FALSE),C121&lt;=VLOOKUP(E121,'Vendor Master'!$B$5:$Q$54,10,FALSE)),VLOOKUP(E121,'Vendor Master'!$B$5:$Q$54,11,FALSE),VLOOKUP(E121,'Vendor Master'!$B$5:$Q$54,6,FALSE))),""))</f>
        <v/>
      </c>
      <c r="N121" s="30">
        <f>IF(OR(E121="",I121="",M121=""),"",I121*M121)</f>
        <v/>
      </c>
      <c r="O121" s="30">
        <f>IF(OR(E121="",L121=""),"",L121-IF(N121="",0,N121))</f>
        <v/>
      </c>
      <c r="P121" s="26" t="n"/>
      <c r="Q121" s="23" t="n"/>
      <c r="R121" s="28" t="n"/>
      <c r="S121" s="22">
        <f>IF(OR(R121="",O121=""),"",IF(ROUND(R121,2)=ROUND(O121,2),"OK","CHECK"))</f>
        <v/>
      </c>
      <c r="T121" s="31">
        <f>IF(OR(R121="",O121=""),"",R121-O121)</f>
        <v/>
      </c>
      <c r="U121" s="19" t="n"/>
      <c r="V121" s="23" t="n"/>
      <c r="W121" s="32">
        <f>IF(V121="","",IFERROR(VLOOKUP(V121,'Challan Master'!$B$5:$D$124,3,FALSE),""))</f>
        <v/>
      </c>
      <c r="X121" s="22">
        <f>IF(V121="","",IFERROR(VLOOKUP(V121,'Challan Master'!$B$5:$D$124,2,FALSE),""))</f>
        <v/>
      </c>
      <c r="Y121" s="23" t="n"/>
    </row>
    <row r="122">
      <c r="A122" s="22">
        <f>IF(C122="","",ROW()-4)</f>
        <v/>
      </c>
      <c r="B122" s="22">
        <f>IF(C122="","",IF(MONTH(C122)&lt;=3,"Q4",IF(MONTH(C122)&lt;=6,"Q1",IF(MONTH(C122)&lt;=9,"Q2","Q3"))))</f>
        <v/>
      </c>
      <c r="C122" s="26" t="n"/>
      <c r="D122" s="23" t="n"/>
      <c r="E122" s="19" t="n"/>
      <c r="F122" s="22">
        <f>IF(E122="","",IFERROR(VLOOKUP(E122,'Vendor Master'!$B$5:$Q$54,2,FALSE),""))</f>
        <v/>
      </c>
      <c r="G122" s="22">
        <f>IF(E122="","",IFERROR(VLOOKUP(E122,'Vendor Master'!$B$5:$Q$54,4,FALSE),""))</f>
        <v/>
      </c>
      <c r="H122" s="20">
        <f>IF(E122="","",IFERROR(VLOOKUP(G122,'Rate Master'!$B$5:$C$16,2,FALSE),""))</f>
        <v/>
      </c>
      <c r="I122" s="28" t="n"/>
      <c r="J122" s="29">
        <f>IF(E122="","",IFERROR(IF(VLOOKUP(E122,'Vendor Master'!$B$5:$Q$54,12,FALSE)="Y",VLOOKUP(E122,'Vendor Master'!$B$5:$Q$54,14,FALSE),0),""))</f>
        <v/>
      </c>
      <c r="K122" s="30">
        <f>IF(OR(E122="",I122="",J122=""),"",I122*J122)</f>
        <v/>
      </c>
      <c r="L122" s="30">
        <f>IF(OR(E122="",I122=""),"",I122+IF(K122="",0,K122))</f>
        <v/>
      </c>
      <c r="M122" s="25">
        <f>IF(E122="","",IFERROR(IF(F122="",0.2,IF(AND(VLOOKUP(E122,'Vendor Master'!$B$5:$Q$54,7,FALSE)="Y",C122&gt;=VLOOKUP(E122,'Vendor Master'!$B$5:$Q$54,9,FALSE),C122&lt;=VLOOKUP(E122,'Vendor Master'!$B$5:$Q$54,10,FALSE)),VLOOKUP(E122,'Vendor Master'!$B$5:$Q$54,11,FALSE),VLOOKUP(E122,'Vendor Master'!$B$5:$Q$54,6,FALSE))),""))</f>
        <v/>
      </c>
      <c r="N122" s="30">
        <f>IF(OR(E122="",I122="",M122=""),"",I122*M122)</f>
        <v/>
      </c>
      <c r="O122" s="30">
        <f>IF(OR(E122="",L122=""),"",L122-IF(N122="",0,N122))</f>
        <v/>
      </c>
      <c r="P122" s="26" t="n"/>
      <c r="Q122" s="23" t="n"/>
      <c r="R122" s="28" t="n"/>
      <c r="S122" s="22">
        <f>IF(OR(R122="",O122=""),"",IF(ROUND(R122,2)=ROUND(O122,2),"OK","CHECK"))</f>
        <v/>
      </c>
      <c r="T122" s="31">
        <f>IF(OR(R122="",O122=""),"",R122-O122)</f>
        <v/>
      </c>
      <c r="U122" s="19" t="n"/>
      <c r="V122" s="23" t="n"/>
      <c r="W122" s="32">
        <f>IF(V122="","",IFERROR(VLOOKUP(V122,'Challan Master'!$B$5:$D$124,3,FALSE),""))</f>
        <v/>
      </c>
      <c r="X122" s="22">
        <f>IF(V122="","",IFERROR(VLOOKUP(V122,'Challan Master'!$B$5:$D$124,2,FALSE),""))</f>
        <v/>
      </c>
      <c r="Y122" s="23" t="n"/>
    </row>
    <row r="123">
      <c r="A123" s="22">
        <f>IF(C123="","",ROW()-4)</f>
        <v/>
      </c>
      <c r="B123" s="22">
        <f>IF(C123="","",IF(MONTH(C123)&lt;=3,"Q4",IF(MONTH(C123)&lt;=6,"Q1",IF(MONTH(C123)&lt;=9,"Q2","Q3"))))</f>
        <v/>
      </c>
      <c r="C123" s="26" t="n"/>
      <c r="D123" s="23" t="n"/>
      <c r="E123" s="19" t="n"/>
      <c r="F123" s="22">
        <f>IF(E123="","",IFERROR(VLOOKUP(E123,'Vendor Master'!$B$5:$Q$54,2,FALSE),""))</f>
        <v/>
      </c>
      <c r="G123" s="22">
        <f>IF(E123="","",IFERROR(VLOOKUP(E123,'Vendor Master'!$B$5:$Q$54,4,FALSE),""))</f>
        <v/>
      </c>
      <c r="H123" s="20">
        <f>IF(E123="","",IFERROR(VLOOKUP(G123,'Rate Master'!$B$5:$C$16,2,FALSE),""))</f>
        <v/>
      </c>
      <c r="I123" s="28" t="n"/>
      <c r="J123" s="29">
        <f>IF(E123="","",IFERROR(IF(VLOOKUP(E123,'Vendor Master'!$B$5:$Q$54,12,FALSE)="Y",VLOOKUP(E123,'Vendor Master'!$B$5:$Q$54,14,FALSE),0),""))</f>
        <v/>
      </c>
      <c r="K123" s="30">
        <f>IF(OR(E123="",I123="",J123=""),"",I123*J123)</f>
        <v/>
      </c>
      <c r="L123" s="30">
        <f>IF(OR(E123="",I123=""),"",I123+IF(K123="",0,K123))</f>
        <v/>
      </c>
      <c r="M123" s="25">
        <f>IF(E123="","",IFERROR(IF(F123="",0.2,IF(AND(VLOOKUP(E123,'Vendor Master'!$B$5:$Q$54,7,FALSE)="Y",C123&gt;=VLOOKUP(E123,'Vendor Master'!$B$5:$Q$54,9,FALSE),C123&lt;=VLOOKUP(E123,'Vendor Master'!$B$5:$Q$54,10,FALSE)),VLOOKUP(E123,'Vendor Master'!$B$5:$Q$54,11,FALSE),VLOOKUP(E123,'Vendor Master'!$B$5:$Q$54,6,FALSE))),""))</f>
        <v/>
      </c>
      <c r="N123" s="30">
        <f>IF(OR(E123="",I123="",M123=""),"",I123*M123)</f>
        <v/>
      </c>
      <c r="O123" s="30">
        <f>IF(OR(E123="",L123=""),"",L123-IF(N123="",0,N123))</f>
        <v/>
      </c>
      <c r="P123" s="26" t="n"/>
      <c r="Q123" s="23" t="n"/>
      <c r="R123" s="28" t="n"/>
      <c r="S123" s="22">
        <f>IF(OR(R123="",O123=""),"",IF(ROUND(R123,2)=ROUND(O123,2),"OK","CHECK"))</f>
        <v/>
      </c>
      <c r="T123" s="31">
        <f>IF(OR(R123="",O123=""),"",R123-O123)</f>
        <v/>
      </c>
      <c r="U123" s="19" t="n"/>
      <c r="V123" s="23" t="n"/>
      <c r="W123" s="32">
        <f>IF(V123="","",IFERROR(VLOOKUP(V123,'Challan Master'!$B$5:$D$124,3,FALSE),""))</f>
        <v/>
      </c>
      <c r="X123" s="22">
        <f>IF(V123="","",IFERROR(VLOOKUP(V123,'Challan Master'!$B$5:$D$124,2,FALSE),""))</f>
        <v/>
      </c>
      <c r="Y123" s="23" t="n"/>
    </row>
    <row r="124">
      <c r="A124" s="22">
        <f>IF(C124="","",ROW()-4)</f>
        <v/>
      </c>
      <c r="B124" s="22">
        <f>IF(C124="","",IF(MONTH(C124)&lt;=3,"Q4",IF(MONTH(C124)&lt;=6,"Q1",IF(MONTH(C124)&lt;=9,"Q2","Q3"))))</f>
        <v/>
      </c>
      <c r="C124" s="26" t="n"/>
      <c r="D124" s="23" t="n"/>
      <c r="E124" s="19" t="n"/>
      <c r="F124" s="22">
        <f>IF(E124="","",IFERROR(VLOOKUP(E124,'Vendor Master'!$B$5:$Q$54,2,FALSE),""))</f>
        <v/>
      </c>
      <c r="G124" s="22">
        <f>IF(E124="","",IFERROR(VLOOKUP(E124,'Vendor Master'!$B$5:$Q$54,4,FALSE),""))</f>
        <v/>
      </c>
      <c r="H124" s="20">
        <f>IF(E124="","",IFERROR(VLOOKUP(G124,'Rate Master'!$B$5:$C$16,2,FALSE),""))</f>
        <v/>
      </c>
      <c r="I124" s="28" t="n"/>
      <c r="J124" s="29">
        <f>IF(E124="","",IFERROR(IF(VLOOKUP(E124,'Vendor Master'!$B$5:$Q$54,12,FALSE)="Y",VLOOKUP(E124,'Vendor Master'!$B$5:$Q$54,14,FALSE),0),""))</f>
        <v/>
      </c>
      <c r="K124" s="30">
        <f>IF(OR(E124="",I124="",J124=""),"",I124*J124)</f>
        <v/>
      </c>
      <c r="L124" s="30">
        <f>IF(OR(E124="",I124=""),"",I124+IF(K124="",0,K124))</f>
        <v/>
      </c>
      <c r="M124" s="25">
        <f>IF(E124="","",IFERROR(IF(F124="",0.2,IF(AND(VLOOKUP(E124,'Vendor Master'!$B$5:$Q$54,7,FALSE)="Y",C124&gt;=VLOOKUP(E124,'Vendor Master'!$B$5:$Q$54,9,FALSE),C124&lt;=VLOOKUP(E124,'Vendor Master'!$B$5:$Q$54,10,FALSE)),VLOOKUP(E124,'Vendor Master'!$B$5:$Q$54,11,FALSE),VLOOKUP(E124,'Vendor Master'!$B$5:$Q$54,6,FALSE))),""))</f>
        <v/>
      </c>
      <c r="N124" s="30">
        <f>IF(OR(E124="",I124="",M124=""),"",I124*M124)</f>
        <v/>
      </c>
      <c r="O124" s="30">
        <f>IF(OR(E124="",L124=""),"",L124-IF(N124="",0,N124))</f>
        <v/>
      </c>
      <c r="P124" s="26" t="n"/>
      <c r="Q124" s="23" t="n"/>
      <c r="R124" s="28" t="n"/>
      <c r="S124" s="22">
        <f>IF(OR(R124="",O124=""),"",IF(ROUND(R124,2)=ROUND(O124,2),"OK","CHECK"))</f>
        <v/>
      </c>
      <c r="T124" s="31">
        <f>IF(OR(R124="",O124=""),"",R124-O124)</f>
        <v/>
      </c>
      <c r="U124" s="19" t="n"/>
      <c r="V124" s="23" t="n"/>
      <c r="W124" s="32">
        <f>IF(V124="","",IFERROR(VLOOKUP(V124,'Challan Master'!$B$5:$D$124,3,FALSE),""))</f>
        <v/>
      </c>
      <c r="X124" s="22">
        <f>IF(V124="","",IFERROR(VLOOKUP(V124,'Challan Master'!$B$5:$D$124,2,FALSE),""))</f>
        <v/>
      </c>
      <c r="Y124" s="23" t="n"/>
    </row>
    <row r="125">
      <c r="A125" s="22">
        <f>IF(C125="","",ROW()-4)</f>
        <v/>
      </c>
      <c r="B125" s="22">
        <f>IF(C125="","",IF(MONTH(C125)&lt;=3,"Q4",IF(MONTH(C125)&lt;=6,"Q1",IF(MONTH(C125)&lt;=9,"Q2","Q3"))))</f>
        <v/>
      </c>
      <c r="C125" s="26" t="n"/>
      <c r="D125" s="23" t="n"/>
      <c r="E125" s="19" t="n"/>
      <c r="F125" s="22">
        <f>IF(E125="","",IFERROR(VLOOKUP(E125,'Vendor Master'!$B$5:$Q$54,2,FALSE),""))</f>
        <v/>
      </c>
      <c r="G125" s="22">
        <f>IF(E125="","",IFERROR(VLOOKUP(E125,'Vendor Master'!$B$5:$Q$54,4,FALSE),""))</f>
        <v/>
      </c>
      <c r="H125" s="20">
        <f>IF(E125="","",IFERROR(VLOOKUP(G125,'Rate Master'!$B$5:$C$16,2,FALSE),""))</f>
        <v/>
      </c>
      <c r="I125" s="28" t="n"/>
      <c r="J125" s="29">
        <f>IF(E125="","",IFERROR(IF(VLOOKUP(E125,'Vendor Master'!$B$5:$Q$54,12,FALSE)="Y",VLOOKUP(E125,'Vendor Master'!$B$5:$Q$54,14,FALSE),0),""))</f>
        <v/>
      </c>
      <c r="K125" s="30">
        <f>IF(OR(E125="",I125="",J125=""),"",I125*J125)</f>
        <v/>
      </c>
      <c r="L125" s="30">
        <f>IF(OR(E125="",I125=""),"",I125+IF(K125="",0,K125))</f>
        <v/>
      </c>
      <c r="M125" s="25">
        <f>IF(E125="","",IFERROR(IF(F125="",0.2,IF(AND(VLOOKUP(E125,'Vendor Master'!$B$5:$Q$54,7,FALSE)="Y",C125&gt;=VLOOKUP(E125,'Vendor Master'!$B$5:$Q$54,9,FALSE),C125&lt;=VLOOKUP(E125,'Vendor Master'!$B$5:$Q$54,10,FALSE)),VLOOKUP(E125,'Vendor Master'!$B$5:$Q$54,11,FALSE),VLOOKUP(E125,'Vendor Master'!$B$5:$Q$54,6,FALSE))),""))</f>
        <v/>
      </c>
      <c r="N125" s="30">
        <f>IF(OR(E125="",I125="",M125=""),"",I125*M125)</f>
        <v/>
      </c>
      <c r="O125" s="30">
        <f>IF(OR(E125="",L125=""),"",L125-IF(N125="",0,N125))</f>
        <v/>
      </c>
      <c r="P125" s="26" t="n"/>
      <c r="Q125" s="23" t="n"/>
      <c r="R125" s="28" t="n"/>
      <c r="S125" s="22">
        <f>IF(OR(R125="",O125=""),"",IF(ROUND(R125,2)=ROUND(O125,2),"OK","CHECK"))</f>
        <v/>
      </c>
      <c r="T125" s="31">
        <f>IF(OR(R125="",O125=""),"",R125-O125)</f>
        <v/>
      </c>
      <c r="U125" s="19" t="n"/>
      <c r="V125" s="23" t="n"/>
      <c r="W125" s="32">
        <f>IF(V125="","",IFERROR(VLOOKUP(V125,'Challan Master'!$B$5:$D$124,3,FALSE),""))</f>
        <v/>
      </c>
      <c r="X125" s="22">
        <f>IF(V125="","",IFERROR(VLOOKUP(V125,'Challan Master'!$B$5:$D$124,2,FALSE),""))</f>
        <v/>
      </c>
      <c r="Y125" s="23" t="n"/>
    </row>
    <row r="126">
      <c r="A126" s="22">
        <f>IF(C126="","",ROW()-4)</f>
        <v/>
      </c>
      <c r="B126" s="22">
        <f>IF(C126="","",IF(MONTH(C126)&lt;=3,"Q4",IF(MONTH(C126)&lt;=6,"Q1",IF(MONTH(C126)&lt;=9,"Q2","Q3"))))</f>
        <v/>
      </c>
      <c r="C126" s="26" t="n"/>
      <c r="D126" s="23" t="n"/>
      <c r="E126" s="19" t="n"/>
      <c r="F126" s="22">
        <f>IF(E126="","",IFERROR(VLOOKUP(E126,'Vendor Master'!$B$5:$Q$54,2,FALSE),""))</f>
        <v/>
      </c>
      <c r="G126" s="22">
        <f>IF(E126="","",IFERROR(VLOOKUP(E126,'Vendor Master'!$B$5:$Q$54,4,FALSE),""))</f>
        <v/>
      </c>
      <c r="H126" s="20">
        <f>IF(E126="","",IFERROR(VLOOKUP(G126,'Rate Master'!$B$5:$C$16,2,FALSE),""))</f>
        <v/>
      </c>
      <c r="I126" s="28" t="n"/>
      <c r="J126" s="29">
        <f>IF(E126="","",IFERROR(IF(VLOOKUP(E126,'Vendor Master'!$B$5:$Q$54,12,FALSE)="Y",VLOOKUP(E126,'Vendor Master'!$B$5:$Q$54,14,FALSE),0),""))</f>
        <v/>
      </c>
      <c r="K126" s="30">
        <f>IF(OR(E126="",I126="",J126=""),"",I126*J126)</f>
        <v/>
      </c>
      <c r="L126" s="30">
        <f>IF(OR(E126="",I126=""),"",I126+IF(K126="",0,K126))</f>
        <v/>
      </c>
      <c r="M126" s="25">
        <f>IF(E126="","",IFERROR(IF(F126="",0.2,IF(AND(VLOOKUP(E126,'Vendor Master'!$B$5:$Q$54,7,FALSE)="Y",C126&gt;=VLOOKUP(E126,'Vendor Master'!$B$5:$Q$54,9,FALSE),C126&lt;=VLOOKUP(E126,'Vendor Master'!$B$5:$Q$54,10,FALSE)),VLOOKUP(E126,'Vendor Master'!$B$5:$Q$54,11,FALSE),VLOOKUP(E126,'Vendor Master'!$B$5:$Q$54,6,FALSE))),""))</f>
        <v/>
      </c>
      <c r="N126" s="30">
        <f>IF(OR(E126="",I126="",M126=""),"",I126*M126)</f>
        <v/>
      </c>
      <c r="O126" s="30">
        <f>IF(OR(E126="",L126=""),"",L126-IF(N126="",0,N126))</f>
        <v/>
      </c>
      <c r="P126" s="26" t="n"/>
      <c r="Q126" s="23" t="n"/>
      <c r="R126" s="28" t="n"/>
      <c r="S126" s="22">
        <f>IF(OR(R126="",O126=""),"",IF(ROUND(R126,2)=ROUND(O126,2),"OK","CHECK"))</f>
        <v/>
      </c>
      <c r="T126" s="31">
        <f>IF(OR(R126="",O126=""),"",R126-O126)</f>
        <v/>
      </c>
      <c r="U126" s="19" t="n"/>
      <c r="V126" s="23" t="n"/>
      <c r="W126" s="32">
        <f>IF(V126="","",IFERROR(VLOOKUP(V126,'Challan Master'!$B$5:$D$124,3,FALSE),""))</f>
        <v/>
      </c>
      <c r="X126" s="22">
        <f>IF(V126="","",IFERROR(VLOOKUP(V126,'Challan Master'!$B$5:$D$124,2,FALSE),""))</f>
        <v/>
      </c>
      <c r="Y126" s="23" t="n"/>
    </row>
    <row r="127">
      <c r="A127" s="22">
        <f>IF(C127="","",ROW()-4)</f>
        <v/>
      </c>
      <c r="B127" s="22">
        <f>IF(C127="","",IF(MONTH(C127)&lt;=3,"Q4",IF(MONTH(C127)&lt;=6,"Q1",IF(MONTH(C127)&lt;=9,"Q2","Q3"))))</f>
        <v/>
      </c>
      <c r="C127" s="26" t="n"/>
      <c r="D127" s="23" t="n"/>
      <c r="E127" s="19" t="n"/>
      <c r="F127" s="22">
        <f>IF(E127="","",IFERROR(VLOOKUP(E127,'Vendor Master'!$B$5:$Q$54,2,FALSE),""))</f>
        <v/>
      </c>
      <c r="G127" s="22">
        <f>IF(E127="","",IFERROR(VLOOKUP(E127,'Vendor Master'!$B$5:$Q$54,4,FALSE),""))</f>
        <v/>
      </c>
      <c r="H127" s="20">
        <f>IF(E127="","",IFERROR(VLOOKUP(G127,'Rate Master'!$B$5:$C$16,2,FALSE),""))</f>
        <v/>
      </c>
      <c r="I127" s="28" t="n"/>
      <c r="J127" s="29">
        <f>IF(E127="","",IFERROR(IF(VLOOKUP(E127,'Vendor Master'!$B$5:$Q$54,12,FALSE)="Y",VLOOKUP(E127,'Vendor Master'!$B$5:$Q$54,14,FALSE),0),""))</f>
        <v/>
      </c>
      <c r="K127" s="30">
        <f>IF(OR(E127="",I127="",J127=""),"",I127*J127)</f>
        <v/>
      </c>
      <c r="L127" s="30">
        <f>IF(OR(E127="",I127=""),"",I127+IF(K127="",0,K127))</f>
        <v/>
      </c>
      <c r="M127" s="25">
        <f>IF(E127="","",IFERROR(IF(F127="",0.2,IF(AND(VLOOKUP(E127,'Vendor Master'!$B$5:$Q$54,7,FALSE)="Y",C127&gt;=VLOOKUP(E127,'Vendor Master'!$B$5:$Q$54,9,FALSE),C127&lt;=VLOOKUP(E127,'Vendor Master'!$B$5:$Q$54,10,FALSE)),VLOOKUP(E127,'Vendor Master'!$B$5:$Q$54,11,FALSE),VLOOKUP(E127,'Vendor Master'!$B$5:$Q$54,6,FALSE))),""))</f>
        <v/>
      </c>
      <c r="N127" s="30">
        <f>IF(OR(E127="",I127="",M127=""),"",I127*M127)</f>
        <v/>
      </c>
      <c r="O127" s="30">
        <f>IF(OR(E127="",L127=""),"",L127-IF(N127="",0,N127))</f>
        <v/>
      </c>
      <c r="P127" s="26" t="n"/>
      <c r="Q127" s="23" t="n"/>
      <c r="R127" s="28" t="n"/>
      <c r="S127" s="22">
        <f>IF(OR(R127="",O127=""),"",IF(ROUND(R127,2)=ROUND(O127,2),"OK","CHECK"))</f>
        <v/>
      </c>
      <c r="T127" s="31">
        <f>IF(OR(R127="",O127=""),"",R127-O127)</f>
        <v/>
      </c>
      <c r="U127" s="19" t="n"/>
      <c r="V127" s="23" t="n"/>
      <c r="W127" s="32">
        <f>IF(V127="","",IFERROR(VLOOKUP(V127,'Challan Master'!$B$5:$D$124,3,FALSE),""))</f>
        <v/>
      </c>
      <c r="X127" s="22">
        <f>IF(V127="","",IFERROR(VLOOKUP(V127,'Challan Master'!$B$5:$D$124,2,FALSE),""))</f>
        <v/>
      </c>
      <c r="Y127" s="23" t="n"/>
    </row>
    <row r="128">
      <c r="A128" s="22">
        <f>IF(C128="","",ROW()-4)</f>
        <v/>
      </c>
      <c r="B128" s="22">
        <f>IF(C128="","",IF(MONTH(C128)&lt;=3,"Q4",IF(MONTH(C128)&lt;=6,"Q1",IF(MONTH(C128)&lt;=9,"Q2","Q3"))))</f>
        <v/>
      </c>
      <c r="C128" s="26" t="n"/>
      <c r="D128" s="23" t="n"/>
      <c r="E128" s="19" t="n"/>
      <c r="F128" s="22">
        <f>IF(E128="","",IFERROR(VLOOKUP(E128,'Vendor Master'!$B$5:$Q$54,2,FALSE),""))</f>
        <v/>
      </c>
      <c r="G128" s="22">
        <f>IF(E128="","",IFERROR(VLOOKUP(E128,'Vendor Master'!$B$5:$Q$54,4,FALSE),""))</f>
        <v/>
      </c>
      <c r="H128" s="20">
        <f>IF(E128="","",IFERROR(VLOOKUP(G128,'Rate Master'!$B$5:$C$16,2,FALSE),""))</f>
        <v/>
      </c>
      <c r="I128" s="28" t="n"/>
      <c r="J128" s="29">
        <f>IF(E128="","",IFERROR(IF(VLOOKUP(E128,'Vendor Master'!$B$5:$Q$54,12,FALSE)="Y",VLOOKUP(E128,'Vendor Master'!$B$5:$Q$54,14,FALSE),0),""))</f>
        <v/>
      </c>
      <c r="K128" s="30">
        <f>IF(OR(E128="",I128="",J128=""),"",I128*J128)</f>
        <v/>
      </c>
      <c r="L128" s="30">
        <f>IF(OR(E128="",I128=""),"",I128+IF(K128="",0,K128))</f>
        <v/>
      </c>
      <c r="M128" s="25">
        <f>IF(E128="","",IFERROR(IF(F128="",0.2,IF(AND(VLOOKUP(E128,'Vendor Master'!$B$5:$Q$54,7,FALSE)="Y",C128&gt;=VLOOKUP(E128,'Vendor Master'!$B$5:$Q$54,9,FALSE),C128&lt;=VLOOKUP(E128,'Vendor Master'!$B$5:$Q$54,10,FALSE)),VLOOKUP(E128,'Vendor Master'!$B$5:$Q$54,11,FALSE),VLOOKUP(E128,'Vendor Master'!$B$5:$Q$54,6,FALSE))),""))</f>
        <v/>
      </c>
      <c r="N128" s="30">
        <f>IF(OR(E128="",I128="",M128=""),"",I128*M128)</f>
        <v/>
      </c>
      <c r="O128" s="30">
        <f>IF(OR(E128="",L128=""),"",L128-IF(N128="",0,N128))</f>
        <v/>
      </c>
      <c r="P128" s="26" t="n"/>
      <c r="Q128" s="23" t="n"/>
      <c r="R128" s="28" t="n"/>
      <c r="S128" s="22">
        <f>IF(OR(R128="",O128=""),"",IF(ROUND(R128,2)=ROUND(O128,2),"OK","CHECK"))</f>
        <v/>
      </c>
      <c r="T128" s="31">
        <f>IF(OR(R128="",O128=""),"",R128-O128)</f>
        <v/>
      </c>
      <c r="U128" s="19" t="n"/>
      <c r="V128" s="23" t="n"/>
      <c r="W128" s="32">
        <f>IF(V128="","",IFERROR(VLOOKUP(V128,'Challan Master'!$B$5:$D$124,3,FALSE),""))</f>
        <v/>
      </c>
      <c r="X128" s="22">
        <f>IF(V128="","",IFERROR(VLOOKUP(V128,'Challan Master'!$B$5:$D$124,2,FALSE),""))</f>
        <v/>
      </c>
      <c r="Y128" s="23" t="n"/>
    </row>
    <row r="129">
      <c r="A129" s="22">
        <f>IF(C129="","",ROW()-4)</f>
        <v/>
      </c>
      <c r="B129" s="22">
        <f>IF(C129="","",IF(MONTH(C129)&lt;=3,"Q4",IF(MONTH(C129)&lt;=6,"Q1",IF(MONTH(C129)&lt;=9,"Q2","Q3"))))</f>
        <v/>
      </c>
      <c r="C129" s="26" t="n"/>
      <c r="D129" s="23" t="n"/>
      <c r="E129" s="19" t="n"/>
      <c r="F129" s="22">
        <f>IF(E129="","",IFERROR(VLOOKUP(E129,'Vendor Master'!$B$5:$Q$54,2,FALSE),""))</f>
        <v/>
      </c>
      <c r="G129" s="22">
        <f>IF(E129="","",IFERROR(VLOOKUP(E129,'Vendor Master'!$B$5:$Q$54,4,FALSE),""))</f>
        <v/>
      </c>
      <c r="H129" s="20">
        <f>IF(E129="","",IFERROR(VLOOKUP(G129,'Rate Master'!$B$5:$C$16,2,FALSE),""))</f>
        <v/>
      </c>
      <c r="I129" s="28" t="n"/>
      <c r="J129" s="29">
        <f>IF(E129="","",IFERROR(IF(VLOOKUP(E129,'Vendor Master'!$B$5:$Q$54,12,FALSE)="Y",VLOOKUP(E129,'Vendor Master'!$B$5:$Q$54,14,FALSE),0),""))</f>
        <v/>
      </c>
      <c r="K129" s="30">
        <f>IF(OR(E129="",I129="",J129=""),"",I129*J129)</f>
        <v/>
      </c>
      <c r="L129" s="30">
        <f>IF(OR(E129="",I129=""),"",I129+IF(K129="",0,K129))</f>
        <v/>
      </c>
      <c r="M129" s="25">
        <f>IF(E129="","",IFERROR(IF(F129="",0.2,IF(AND(VLOOKUP(E129,'Vendor Master'!$B$5:$Q$54,7,FALSE)="Y",C129&gt;=VLOOKUP(E129,'Vendor Master'!$B$5:$Q$54,9,FALSE),C129&lt;=VLOOKUP(E129,'Vendor Master'!$B$5:$Q$54,10,FALSE)),VLOOKUP(E129,'Vendor Master'!$B$5:$Q$54,11,FALSE),VLOOKUP(E129,'Vendor Master'!$B$5:$Q$54,6,FALSE))),""))</f>
        <v/>
      </c>
      <c r="N129" s="30">
        <f>IF(OR(E129="",I129="",M129=""),"",I129*M129)</f>
        <v/>
      </c>
      <c r="O129" s="30">
        <f>IF(OR(E129="",L129=""),"",L129-IF(N129="",0,N129))</f>
        <v/>
      </c>
      <c r="P129" s="26" t="n"/>
      <c r="Q129" s="23" t="n"/>
      <c r="R129" s="28" t="n"/>
      <c r="S129" s="22">
        <f>IF(OR(R129="",O129=""),"",IF(ROUND(R129,2)=ROUND(O129,2),"OK","CHECK"))</f>
        <v/>
      </c>
      <c r="T129" s="31">
        <f>IF(OR(R129="",O129=""),"",R129-O129)</f>
        <v/>
      </c>
      <c r="U129" s="19" t="n"/>
      <c r="V129" s="23" t="n"/>
      <c r="W129" s="32">
        <f>IF(V129="","",IFERROR(VLOOKUP(V129,'Challan Master'!$B$5:$D$124,3,FALSE),""))</f>
        <v/>
      </c>
      <c r="X129" s="22">
        <f>IF(V129="","",IFERROR(VLOOKUP(V129,'Challan Master'!$B$5:$D$124,2,FALSE),""))</f>
        <v/>
      </c>
      <c r="Y129" s="23" t="n"/>
    </row>
    <row r="130">
      <c r="A130" s="22">
        <f>IF(C130="","",ROW()-4)</f>
        <v/>
      </c>
      <c r="B130" s="22">
        <f>IF(C130="","",IF(MONTH(C130)&lt;=3,"Q4",IF(MONTH(C130)&lt;=6,"Q1",IF(MONTH(C130)&lt;=9,"Q2","Q3"))))</f>
        <v/>
      </c>
      <c r="C130" s="26" t="n"/>
      <c r="D130" s="23" t="n"/>
      <c r="E130" s="19" t="n"/>
      <c r="F130" s="22">
        <f>IF(E130="","",IFERROR(VLOOKUP(E130,'Vendor Master'!$B$5:$Q$54,2,FALSE),""))</f>
        <v/>
      </c>
      <c r="G130" s="22">
        <f>IF(E130="","",IFERROR(VLOOKUP(E130,'Vendor Master'!$B$5:$Q$54,4,FALSE),""))</f>
        <v/>
      </c>
      <c r="H130" s="20">
        <f>IF(E130="","",IFERROR(VLOOKUP(G130,'Rate Master'!$B$5:$C$16,2,FALSE),""))</f>
        <v/>
      </c>
      <c r="I130" s="28" t="n"/>
      <c r="J130" s="29">
        <f>IF(E130="","",IFERROR(IF(VLOOKUP(E130,'Vendor Master'!$B$5:$Q$54,12,FALSE)="Y",VLOOKUP(E130,'Vendor Master'!$B$5:$Q$54,14,FALSE),0),""))</f>
        <v/>
      </c>
      <c r="K130" s="30">
        <f>IF(OR(E130="",I130="",J130=""),"",I130*J130)</f>
        <v/>
      </c>
      <c r="L130" s="30">
        <f>IF(OR(E130="",I130=""),"",I130+IF(K130="",0,K130))</f>
        <v/>
      </c>
      <c r="M130" s="25">
        <f>IF(E130="","",IFERROR(IF(F130="",0.2,IF(AND(VLOOKUP(E130,'Vendor Master'!$B$5:$Q$54,7,FALSE)="Y",C130&gt;=VLOOKUP(E130,'Vendor Master'!$B$5:$Q$54,9,FALSE),C130&lt;=VLOOKUP(E130,'Vendor Master'!$B$5:$Q$54,10,FALSE)),VLOOKUP(E130,'Vendor Master'!$B$5:$Q$54,11,FALSE),VLOOKUP(E130,'Vendor Master'!$B$5:$Q$54,6,FALSE))),""))</f>
        <v/>
      </c>
      <c r="N130" s="30">
        <f>IF(OR(E130="",I130="",M130=""),"",I130*M130)</f>
        <v/>
      </c>
      <c r="O130" s="30">
        <f>IF(OR(E130="",L130=""),"",L130-IF(N130="",0,N130))</f>
        <v/>
      </c>
      <c r="P130" s="26" t="n"/>
      <c r="Q130" s="23" t="n"/>
      <c r="R130" s="28" t="n"/>
      <c r="S130" s="22">
        <f>IF(OR(R130="",O130=""),"",IF(ROUND(R130,2)=ROUND(O130,2),"OK","CHECK"))</f>
        <v/>
      </c>
      <c r="T130" s="31">
        <f>IF(OR(R130="",O130=""),"",R130-O130)</f>
        <v/>
      </c>
      <c r="U130" s="19" t="n"/>
      <c r="V130" s="23" t="n"/>
      <c r="W130" s="32">
        <f>IF(V130="","",IFERROR(VLOOKUP(V130,'Challan Master'!$B$5:$D$124,3,FALSE),""))</f>
        <v/>
      </c>
      <c r="X130" s="22">
        <f>IF(V130="","",IFERROR(VLOOKUP(V130,'Challan Master'!$B$5:$D$124,2,FALSE),""))</f>
        <v/>
      </c>
      <c r="Y130" s="23" t="n"/>
    </row>
    <row r="131">
      <c r="A131" s="22">
        <f>IF(C131="","",ROW()-4)</f>
        <v/>
      </c>
      <c r="B131" s="22">
        <f>IF(C131="","",IF(MONTH(C131)&lt;=3,"Q4",IF(MONTH(C131)&lt;=6,"Q1",IF(MONTH(C131)&lt;=9,"Q2","Q3"))))</f>
        <v/>
      </c>
      <c r="C131" s="26" t="n"/>
      <c r="D131" s="23" t="n"/>
      <c r="E131" s="19" t="n"/>
      <c r="F131" s="22">
        <f>IF(E131="","",IFERROR(VLOOKUP(E131,'Vendor Master'!$B$5:$Q$54,2,FALSE),""))</f>
        <v/>
      </c>
      <c r="G131" s="22">
        <f>IF(E131="","",IFERROR(VLOOKUP(E131,'Vendor Master'!$B$5:$Q$54,4,FALSE),""))</f>
        <v/>
      </c>
      <c r="H131" s="20">
        <f>IF(E131="","",IFERROR(VLOOKUP(G131,'Rate Master'!$B$5:$C$16,2,FALSE),""))</f>
        <v/>
      </c>
      <c r="I131" s="28" t="n"/>
      <c r="J131" s="29">
        <f>IF(E131="","",IFERROR(IF(VLOOKUP(E131,'Vendor Master'!$B$5:$Q$54,12,FALSE)="Y",VLOOKUP(E131,'Vendor Master'!$B$5:$Q$54,14,FALSE),0),""))</f>
        <v/>
      </c>
      <c r="K131" s="30">
        <f>IF(OR(E131="",I131="",J131=""),"",I131*J131)</f>
        <v/>
      </c>
      <c r="L131" s="30">
        <f>IF(OR(E131="",I131=""),"",I131+IF(K131="",0,K131))</f>
        <v/>
      </c>
      <c r="M131" s="25">
        <f>IF(E131="","",IFERROR(IF(F131="",0.2,IF(AND(VLOOKUP(E131,'Vendor Master'!$B$5:$Q$54,7,FALSE)="Y",C131&gt;=VLOOKUP(E131,'Vendor Master'!$B$5:$Q$54,9,FALSE),C131&lt;=VLOOKUP(E131,'Vendor Master'!$B$5:$Q$54,10,FALSE)),VLOOKUP(E131,'Vendor Master'!$B$5:$Q$54,11,FALSE),VLOOKUP(E131,'Vendor Master'!$B$5:$Q$54,6,FALSE))),""))</f>
        <v/>
      </c>
      <c r="N131" s="30">
        <f>IF(OR(E131="",I131="",M131=""),"",I131*M131)</f>
        <v/>
      </c>
      <c r="O131" s="30">
        <f>IF(OR(E131="",L131=""),"",L131-IF(N131="",0,N131))</f>
        <v/>
      </c>
      <c r="P131" s="26" t="n"/>
      <c r="Q131" s="23" t="n"/>
      <c r="R131" s="28" t="n"/>
      <c r="S131" s="22">
        <f>IF(OR(R131="",O131=""),"",IF(ROUND(R131,2)=ROUND(O131,2),"OK","CHECK"))</f>
        <v/>
      </c>
      <c r="T131" s="31">
        <f>IF(OR(R131="",O131=""),"",R131-O131)</f>
        <v/>
      </c>
      <c r="U131" s="19" t="n"/>
      <c r="V131" s="23" t="n"/>
      <c r="W131" s="32">
        <f>IF(V131="","",IFERROR(VLOOKUP(V131,'Challan Master'!$B$5:$D$124,3,FALSE),""))</f>
        <v/>
      </c>
      <c r="X131" s="22">
        <f>IF(V131="","",IFERROR(VLOOKUP(V131,'Challan Master'!$B$5:$D$124,2,FALSE),""))</f>
        <v/>
      </c>
      <c r="Y131" s="23" t="n"/>
    </row>
    <row r="132">
      <c r="A132" s="22">
        <f>IF(C132="","",ROW()-4)</f>
        <v/>
      </c>
      <c r="B132" s="22">
        <f>IF(C132="","",IF(MONTH(C132)&lt;=3,"Q4",IF(MONTH(C132)&lt;=6,"Q1",IF(MONTH(C132)&lt;=9,"Q2","Q3"))))</f>
        <v/>
      </c>
      <c r="C132" s="26" t="n"/>
      <c r="D132" s="23" t="n"/>
      <c r="E132" s="19" t="n"/>
      <c r="F132" s="22">
        <f>IF(E132="","",IFERROR(VLOOKUP(E132,'Vendor Master'!$B$5:$Q$54,2,FALSE),""))</f>
        <v/>
      </c>
      <c r="G132" s="22">
        <f>IF(E132="","",IFERROR(VLOOKUP(E132,'Vendor Master'!$B$5:$Q$54,4,FALSE),""))</f>
        <v/>
      </c>
      <c r="H132" s="20">
        <f>IF(E132="","",IFERROR(VLOOKUP(G132,'Rate Master'!$B$5:$C$16,2,FALSE),""))</f>
        <v/>
      </c>
      <c r="I132" s="28" t="n"/>
      <c r="J132" s="29">
        <f>IF(E132="","",IFERROR(IF(VLOOKUP(E132,'Vendor Master'!$B$5:$Q$54,12,FALSE)="Y",VLOOKUP(E132,'Vendor Master'!$B$5:$Q$54,14,FALSE),0),""))</f>
        <v/>
      </c>
      <c r="K132" s="30">
        <f>IF(OR(E132="",I132="",J132=""),"",I132*J132)</f>
        <v/>
      </c>
      <c r="L132" s="30">
        <f>IF(OR(E132="",I132=""),"",I132+IF(K132="",0,K132))</f>
        <v/>
      </c>
      <c r="M132" s="25">
        <f>IF(E132="","",IFERROR(IF(F132="",0.2,IF(AND(VLOOKUP(E132,'Vendor Master'!$B$5:$Q$54,7,FALSE)="Y",C132&gt;=VLOOKUP(E132,'Vendor Master'!$B$5:$Q$54,9,FALSE),C132&lt;=VLOOKUP(E132,'Vendor Master'!$B$5:$Q$54,10,FALSE)),VLOOKUP(E132,'Vendor Master'!$B$5:$Q$54,11,FALSE),VLOOKUP(E132,'Vendor Master'!$B$5:$Q$54,6,FALSE))),""))</f>
        <v/>
      </c>
      <c r="N132" s="30">
        <f>IF(OR(E132="",I132="",M132=""),"",I132*M132)</f>
        <v/>
      </c>
      <c r="O132" s="30">
        <f>IF(OR(E132="",L132=""),"",L132-IF(N132="",0,N132))</f>
        <v/>
      </c>
      <c r="P132" s="26" t="n"/>
      <c r="Q132" s="23" t="n"/>
      <c r="R132" s="28" t="n"/>
      <c r="S132" s="22">
        <f>IF(OR(R132="",O132=""),"",IF(ROUND(R132,2)=ROUND(O132,2),"OK","CHECK"))</f>
        <v/>
      </c>
      <c r="T132" s="31">
        <f>IF(OR(R132="",O132=""),"",R132-O132)</f>
        <v/>
      </c>
      <c r="U132" s="19" t="n"/>
      <c r="V132" s="23" t="n"/>
      <c r="W132" s="32">
        <f>IF(V132="","",IFERROR(VLOOKUP(V132,'Challan Master'!$B$5:$D$124,3,FALSE),""))</f>
        <v/>
      </c>
      <c r="X132" s="22">
        <f>IF(V132="","",IFERROR(VLOOKUP(V132,'Challan Master'!$B$5:$D$124,2,FALSE),""))</f>
        <v/>
      </c>
      <c r="Y132" s="23" t="n"/>
    </row>
    <row r="133">
      <c r="A133" s="22">
        <f>IF(C133="","",ROW()-4)</f>
        <v/>
      </c>
      <c r="B133" s="22">
        <f>IF(C133="","",IF(MONTH(C133)&lt;=3,"Q4",IF(MONTH(C133)&lt;=6,"Q1",IF(MONTH(C133)&lt;=9,"Q2","Q3"))))</f>
        <v/>
      </c>
      <c r="C133" s="26" t="n"/>
      <c r="D133" s="23" t="n"/>
      <c r="E133" s="19" t="n"/>
      <c r="F133" s="22">
        <f>IF(E133="","",IFERROR(VLOOKUP(E133,'Vendor Master'!$B$5:$Q$54,2,FALSE),""))</f>
        <v/>
      </c>
      <c r="G133" s="22">
        <f>IF(E133="","",IFERROR(VLOOKUP(E133,'Vendor Master'!$B$5:$Q$54,4,FALSE),""))</f>
        <v/>
      </c>
      <c r="H133" s="20">
        <f>IF(E133="","",IFERROR(VLOOKUP(G133,'Rate Master'!$B$5:$C$16,2,FALSE),""))</f>
        <v/>
      </c>
      <c r="I133" s="28" t="n"/>
      <c r="J133" s="29">
        <f>IF(E133="","",IFERROR(IF(VLOOKUP(E133,'Vendor Master'!$B$5:$Q$54,12,FALSE)="Y",VLOOKUP(E133,'Vendor Master'!$B$5:$Q$54,14,FALSE),0),""))</f>
        <v/>
      </c>
      <c r="K133" s="30">
        <f>IF(OR(E133="",I133="",J133=""),"",I133*J133)</f>
        <v/>
      </c>
      <c r="L133" s="30">
        <f>IF(OR(E133="",I133=""),"",I133+IF(K133="",0,K133))</f>
        <v/>
      </c>
      <c r="M133" s="25">
        <f>IF(E133="","",IFERROR(IF(F133="",0.2,IF(AND(VLOOKUP(E133,'Vendor Master'!$B$5:$Q$54,7,FALSE)="Y",C133&gt;=VLOOKUP(E133,'Vendor Master'!$B$5:$Q$54,9,FALSE),C133&lt;=VLOOKUP(E133,'Vendor Master'!$B$5:$Q$54,10,FALSE)),VLOOKUP(E133,'Vendor Master'!$B$5:$Q$54,11,FALSE),VLOOKUP(E133,'Vendor Master'!$B$5:$Q$54,6,FALSE))),""))</f>
        <v/>
      </c>
      <c r="N133" s="30">
        <f>IF(OR(E133="",I133="",M133=""),"",I133*M133)</f>
        <v/>
      </c>
      <c r="O133" s="30">
        <f>IF(OR(E133="",L133=""),"",L133-IF(N133="",0,N133))</f>
        <v/>
      </c>
      <c r="P133" s="26" t="n"/>
      <c r="Q133" s="23" t="n"/>
      <c r="R133" s="28" t="n"/>
      <c r="S133" s="22">
        <f>IF(OR(R133="",O133=""),"",IF(ROUND(R133,2)=ROUND(O133,2),"OK","CHECK"))</f>
        <v/>
      </c>
      <c r="T133" s="31">
        <f>IF(OR(R133="",O133=""),"",R133-O133)</f>
        <v/>
      </c>
      <c r="U133" s="19" t="n"/>
      <c r="V133" s="23" t="n"/>
      <c r="W133" s="32">
        <f>IF(V133="","",IFERROR(VLOOKUP(V133,'Challan Master'!$B$5:$D$124,3,FALSE),""))</f>
        <v/>
      </c>
      <c r="X133" s="22">
        <f>IF(V133="","",IFERROR(VLOOKUP(V133,'Challan Master'!$B$5:$D$124,2,FALSE),""))</f>
        <v/>
      </c>
      <c r="Y133" s="23" t="n"/>
    </row>
    <row r="134">
      <c r="A134" s="22">
        <f>IF(C134="","",ROW()-4)</f>
        <v/>
      </c>
      <c r="B134" s="22">
        <f>IF(C134="","",IF(MONTH(C134)&lt;=3,"Q4",IF(MONTH(C134)&lt;=6,"Q1",IF(MONTH(C134)&lt;=9,"Q2","Q3"))))</f>
        <v/>
      </c>
      <c r="C134" s="26" t="n"/>
      <c r="D134" s="23" t="n"/>
      <c r="E134" s="19" t="n"/>
      <c r="F134" s="22">
        <f>IF(E134="","",IFERROR(VLOOKUP(E134,'Vendor Master'!$B$5:$Q$54,2,FALSE),""))</f>
        <v/>
      </c>
      <c r="G134" s="22">
        <f>IF(E134="","",IFERROR(VLOOKUP(E134,'Vendor Master'!$B$5:$Q$54,4,FALSE),""))</f>
        <v/>
      </c>
      <c r="H134" s="20">
        <f>IF(E134="","",IFERROR(VLOOKUP(G134,'Rate Master'!$B$5:$C$16,2,FALSE),""))</f>
        <v/>
      </c>
      <c r="I134" s="28" t="n"/>
      <c r="J134" s="29">
        <f>IF(E134="","",IFERROR(IF(VLOOKUP(E134,'Vendor Master'!$B$5:$Q$54,12,FALSE)="Y",VLOOKUP(E134,'Vendor Master'!$B$5:$Q$54,14,FALSE),0),""))</f>
        <v/>
      </c>
      <c r="K134" s="30">
        <f>IF(OR(E134="",I134="",J134=""),"",I134*J134)</f>
        <v/>
      </c>
      <c r="L134" s="30">
        <f>IF(OR(E134="",I134=""),"",I134+IF(K134="",0,K134))</f>
        <v/>
      </c>
      <c r="M134" s="25">
        <f>IF(E134="","",IFERROR(IF(F134="",0.2,IF(AND(VLOOKUP(E134,'Vendor Master'!$B$5:$Q$54,7,FALSE)="Y",C134&gt;=VLOOKUP(E134,'Vendor Master'!$B$5:$Q$54,9,FALSE),C134&lt;=VLOOKUP(E134,'Vendor Master'!$B$5:$Q$54,10,FALSE)),VLOOKUP(E134,'Vendor Master'!$B$5:$Q$54,11,FALSE),VLOOKUP(E134,'Vendor Master'!$B$5:$Q$54,6,FALSE))),""))</f>
        <v/>
      </c>
      <c r="N134" s="30">
        <f>IF(OR(E134="",I134="",M134=""),"",I134*M134)</f>
        <v/>
      </c>
      <c r="O134" s="30">
        <f>IF(OR(E134="",L134=""),"",L134-IF(N134="",0,N134))</f>
        <v/>
      </c>
      <c r="P134" s="26" t="n"/>
      <c r="Q134" s="23" t="n"/>
      <c r="R134" s="28" t="n"/>
      <c r="S134" s="22">
        <f>IF(OR(R134="",O134=""),"",IF(ROUND(R134,2)=ROUND(O134,2),"OK","CHECK"))</f>
        <v/>
      </c>
      <c r="T134" s="31">
        <f>IF(OR(R134="",O134=""),"",R134-O134)</f>
        <v/>
      </c>
      <c r="U134" s="19" t="n"/>
      <c r="V134" s="23" t="n"/>
      <c r="W134" s="32">
        <f>IF(V134="","",IFERROR(VLOOKUP(V134,'Challan Master'!$B$5:$D$124,3,FALSE),""))</f>
        <v/>
      </c>
      <c r="X134" s="22">
        <f>IF(V134="","",IFERROR(VLOOKUP(V134,'Challan Master'!$B$5:$D$124,2,FALSE),""))</f>
        <v/>
      </c>
      <c r="Y134" s="23" t="n"/>
    </row>
    <row r="135">
      <c r="A135" s="22">
        <f>IF(C135="","",ROW()-4)</f>
        <v/>
      </c>
      <c r="B135" s="22">
        <f>IF(C135="","",IF(MONTH(C135)&lt;=3,"Q4",IF(MONTH(C135)&lt;=6,"Q1",IF(MONTH(C135)&lt;=9,"Q2","Q3"))))</f>
        <v/>
      </c>
      <c r="C135" s="26" t="n"/>
      <c r="D135" s="23" t="n"/>
      <c r="E135" s="19" t="n"/>
      <c r="F135" s="22">
        <f>IF(E135="","",IFERROR(VLOOKUP(E135,'Vendor Master'!$B$5:$Q$54,2,FALSE),""))</f>
        <v/>
      </c>
      <c r="G135" s="22">
        <f>IF(E135="","",IFERROR(VLOOKUP(E135,'Vendor Master'!$B$5:$Q$54,4,FALSE),""))</f>
        <v/>
      </c>
      <c r="H135" s="20">
        <f>IF(E135="","",IFERROR(VLOOKUP(G135,'Rate Master'!$B$5:$C$16,2,FALSE),""))</f>
        <v/>
      </c>
      <c r="I135" s="28" t="n"/>
      <c r="J135" s="29">
        <f>IF(E135="","",IFERROR(IF(VLOOKUP(E135,'Vendor Master'!$B$5:$Q$54,12,FALSE)="Y",VLOOKUP(E135,'Vendor Master'!$B$5:$Q$54,14,FALSE),0),""))</f>
        <v/>
      </c>
      <c r="K135" s="30">
        <f>IF(OR(E135="",I135="",J135=""),"",I135*J135)</f>
        <v/>
      </c>
      <c r="L135" s="30">
        <f>IF(OR(E135="",I135=""),"",I135+IF(K135="",0,K135))</f>
        <v/>
      </c>
      <c r="M135" s="25">
        <f>IF(E135="","",IFERROR(IF(F135="",0.2,IF(AND(VLOOKUP(E135,'Vendor Master'!$B$5:$Q$54,7,FALSE)="Y",C135&gt;=VLOOKUP(E135,'Vendor Master'!$B$5:$Q$54,9,FALSE),C135&lt;=VLOOKUP(E135,'Vendor Master'!$B$5:$Q$54,10,FALSE)),VLOOKUP(E135,'Vendor Master'!$B$5:$Q$54,11,FALSE),VLOOKUP(E135,'Vendor Master'!$B$5:$Q$54,6,FALSE))),""))</f>
        <v/>
      </c>
      <c r="N135" s="30">
        <f>IF(OR(E135="",I135="",M135=""),"",I135*M135)</f>
        <v/>
      </c>
      <c r="O135" s="30">
        <f>IF(OR(E135="",L135=""),"",L135-IF(N135="",0,N135))</f>
        <v/>
      </c>
      <c r="P135" s="26" t="n"/>
      <c r="Q135" s="23" t="n"/>
      <c r="R135" s="28" t="n"/>
      <c r="S135" s="22">
        <f>IF(OR(R135="",O135=""),"",IF(ROUND(R135,2)=ROUND(O135,2),"OK","CHECK"))</f>
        <v/>
      </c>
      <c r="T135" s="31">
        <f>IF(OR(R135="",O135=""),"",R135-O135)</f>
        <v/>
      </c>
      <c r="U135" s="19" t="n"/>
      <c r="V135" s="23" t="n"/>
      <c r="W135" s="32">
        <f>IF(V135="","",IFERROR(VLOOKUP(V135,'Challan Master'!$B$5:$D$124,3,FALSE),""))</f>
        <v/>
      </c>
      <c r="X135" s="22">
        <f>IF(V135="","",IFERROR(VLOOKUP(V135,'Challan Master'!$B$5:$D$124,2,FALSE),""))</f>
        <v/>
      </c>
      <c r="Y135" s="23" t="n"/>
    </row>
    <row r="136">
      <c r="A136" s="22">
        <f>IF(C136="","",ROW()-4)</f>
        <v/>
      </c>
      <c r="B136" s="22">
        <f>IF(C136="","",IF(MONTH(C136)&lt;=3,"Q4",IF(MONTH(C136)&lt;=6,"Q1",IF(MONTH(C136)&lt;=9,"Q2","Q3"))))</f>
        <v/>
      </c>
      <c r="C136" s="26" t="n"/>
      <c r="D136" s="23" t="n"/>
      <c r="E136" s="19" t="n"/>
      <c r="F136" s="22">
        <f>IF(E136="","",IFERROR(VLOOKUP(E136,'Vendor Master'!$B$5:$Q$54,2,FALSE),""))</f>
        <v/>
      </c>
      <c r="G136" s="22">
        <f>IF(E136="","",IFERROR(VLOOKUP(E136,'Vendor Master'!$B$5:$Q$54,4,FALSE),""))</f>
        <v/>
      </c>
      <c r="H136" s="20">
        <f>IF(E136="","",IFERROR(VLOOKUP(G136,'Rate Master'!$B$5:$C$16,2,FALSE),""))</f>
        <v/>
      </c>
      <c r="I136" s="28" t="n"/>
      <c r="J136" s="29">
        <f>IF(E136="","",IFERROR(IF(VLOOKUP(E136,'Vendor Master'!$B$5:$Q$54,12,FALSE)="Y",VLOOKUP(E136,'Vendor Master'!$B$5:$Q$54,14,FALSE),0),""))</f>
        <v/>
      </c>
      <c r="K136" s="30">
        <f>IF(OR(E136="",I136="",J136=""),"",I136*J136)</f>
        <v/>
      </c>
      <c r="L136" s="30">
        <f>IF(OR(E136="",I136=""),"",I136+IF(K136="",0,K136))</f>
        <v/>
      </c>
      <c r="M136" s="25">
        <f>IF(E136="","",IFERROR(IF(F136="",0.2,IF(AND(VLOOKUP(E136,'Vendor Master'!$B$5:$Q$54,7,FALSE)="Y",C136&gt;=VLOOKUP(E136,'Vendor Master'!$B$5:$Q$54,9,FALSE),C136&lt;=VLOOKUP(E136,'Vendor Master'!$B$5:$Q$54,10,FALSE)),VLOOKUP(E136,'Vendor Master'!$B$5:$Q$54,11,FALSE),VLOOKUP(E136,'Vendor Master'!$B$5:$Q$54,6,FALSE))),""))</f>
        <v/>
      </c>
      <c r="N136" s="30">
        <f>IF(OR(E136="",I136="",M136=""),"",I136*M136)</f>
        <v/>
      </c>
      <c r="O136" s="30">
        <f>IF(OR(E136="",L136=""),"",L136-IF(N136="",0,N136))</f>
        <v/>
      </c>
      <c r="P136" s="26" t="n"/>
      <c r="Q136" s="23" t="n"/>
      <c r="R136" s="28" t="n"/>
      <c r="S136" s="22">
        <f>IF(OR(R136="",O136=""),"",IF(ROUND(R136,2)=ROUND(O136,2),"OK","CHECK"))</f>
        <v/>
      </c>
      <c r="T136" s="31">
        <f>IF(OR(R136="",O136=""),"",R136-O136)</f>
        <v/>
      </c>
      <c r="U136" s="19" t="n"/>
      <c r="V136" s="23" t="n"/>
      <c r="W136" s="32">
        <f>IF(V136="","",IFERROR(VLOOKUP(V136,'Challan Master'!$B$5:$D$124,3,FALSE),""))</f>
        <v/>
      </c>
      <c r="X136" s="22">
        <f>IF(V136="","",IFERROR(VLOOKUP(V136,'Challan Master'!$B$5:$D$124,2,FALSE),""))</f>
        <v/>
      </c>
      <c r="Y136" s="23" t="n"/>
    </row>
    <row r="137">
      <c r="A137" s="22">
        <f>IF(C137="","",ROW()-4)</f>
        <v/>
      </c>
      <c r="B137" s="22">
        <f>IF(C137="","",IF(MONTH(C137)&lt;=3,"Q4",IF(MONTH(C137)&lt;=6,"Q1",IF(MONTH(C137)&lt;=9,"Q2","Q3"))))</f>
        <v/>
      </c>
      <c r="C137" s="26" t="n"/>
      <c r="D137" s="23" t="n"/>
      <c r="E137" s="19" t="n"/>
      <c r="F137" s="22">
        <f>IF(E137="","",IFERROR(VLOOKUP(E137,'Vendor Master'!$B$5:$Q$54,2,FALSE),""))</f>
        <v/>
      </c>
      <c r="G137" s="22">
        <f>IF(E137="","",IFERROR(VLOOKUP(E137,'Vendor Master'!$B$5:$Q$54,4,FALSE),""))</f>
        <v/>
      </c>
      <c r="H137" s="20">
        <f>IF(E137="","",IFERROR(VLOOKUP(G137,'Rate Master'!$B$5:$C$16,2,FALSE),""))</f>
        <v/>
      </c>
      <c r="I137" s="28" t="n"/>
      <c r="J137" s="29">
        <f>IF(E137="","",IFERROR(IF(VLOOKUP(E137,'Vendor Master'!$B$5:$Q$54,12,FALSE)="Y",VLOOKUP(E137,'Vendor Master'!$B$5:$Q$54,14,FALSE),0),""))</f>
        <v/>
      </c>
      <c r="K137" s="30">
        <f>IF(OR(E137="",I137="",J137=""),"",I137*J137)</f>
        <v/>
      </c>
      <c r="L137" s="30">
        <f>IF(OR(E137="",I137=""),"",I137+IF(K137="",0,K137))</f>
        <v/>
      </c>
      <c r="M137" s="25">
        <f>IF(E137="","",IFERROR(IF(F137="",0.2,IF(AND(VLOOKUP(E137,'Vendor Master'!$B$5:$Q$54,7,FALSE)="Y",C137&gt;=VLOOKUP(E137,'Vendor Master'!$B$5:$Q$54,9,FALSE),C137&lt;=VLOOKUP(E137,'Vendor Master'!$B$5:$Q$54,10,FALSE)),VLOOKUP(E137,'Vendor Master'!$B$5:$Q$54,11,FALSE),VLOOKUP(E137,'Vendor Master'!$B$5:$Q$54,6,FALSE))),""))</f>
        <v/>
      </c>
      <c r="N137" s="30">
        <f>IF(OR(E137="",I137="",M137=""),"",I137*M137)</f>
        <v/>
      </c>
      <c r="O137" s="30">
        <f>IF(OR(E137="",L137=""),"",L137-IF(N137="",0,N137))</f>
        <v/>
      </c>
      <c r="P137" s="26" t="n"/>
      <c r="Q137" s="23" t="n"/>
      <c r="R137" s="28" t="n"/>
      <c r="S137" s="22">
        <f>IF(OR(R137="",O137=""),"",IF(ROUND(R137,2)=ROUND(O137,2),"OK","CHECK"))</f>
        <v/>
      </c>
      <c r="T137" s="31">
        <f>IF(OR(R137="",O137=""),"",R137-O137)</f>
        <v/>
      </c>
      <c r="U137" s="19" t="n"/>
      <c r="V137" s="23" t="n"/>
      <c r="W137" s="32">
        <f>IF(V137="","",IFERROR(VLOOKUP(V137,'Challan Master'!$B$5:$D$124,3,FALSE),""))</f>
        <v/>
      </c>
      <c r="X137" s="22">
        <f>IF(V137="","",IFERROR(VLOOKUP(V137,'Challan Master'!$B$5:$D$124,2,FALSE),""))</f>
        <v/>
      </c>
      <c r="Y137" s="23" t="n"/>
    </row>
    <row r="138">
      <c r="A138" s="22">
        <f>IF(C138="","",ROW()-4)</f>
        <v/>
      </c>
      <c r="B138" s="22">
        <f>IF(C138="","",IF(MONTH(C138)&lt;=3,"Q4",IF(MONTH(C138)&lt;=6,"Q1",IF(MONTH(C138)&lt;=9,"Q2","Q3"))))</f>
        <v/>
      </c>
      <c r="C138" s="26" t="n"/>
      <c r="D138" s="23" t="n"/>
      <c r="E138" s="19" t="n"/>
      <c r="F138" s="22">
        <f>IF(E138="","",IFERROR(VLOOKUP(E138,'Vendor Master'!$B$5:$Q$54,2,FALSE),""))</f>
        <v/>
      </c>
      <c r="G138" s="22">
        <f>IF(E138="","",IFERROR(VLOOKUP(E138,'Vendor Master'!$B$5:$Q$54,4,FALSE),""))</f>
        <v/>
      </c>
      <c r="H138" s="20">
        <f>IF(E138="","",IFERROR(VLOOKUP(G138,'Rate Master'!$B$5:$C$16,2,FALSE),""))</f>
        <v/>
      </c>
      <c r="I138" s="28" t="n"/>
      <c r="J138" s="29">
        <f>IF(E138="","",IFERROR(IF(VLOOKUP(E138,'Vendor Master'!$B$5:$Q$54,12,FALSE)="Y",VLOOKUP(E138,'Vendor Master'!$B$5:$Q$54,14,FALSE),0),""))</f>
        <v/>
      </c>
      <c r="K138" s="30">
        <f>IF(OR(E138="",I138="",J138=""),"",I138*J138)</f>
        <v/>
      </c>
      <c r="L138" s="30">
        <f>IF(OR(E138="",I138=""),"",I138+IF(K138="",0,K138))</f>
        <v/>
      </c>
      <c r="M138" s="25">
        <f>IF(E138="","",IFERROR(IF(F138="",0.2,IF(AND(VLOOKUP(E138,'Vendor Master'!$B$5:$Q$54,7,FALSE)="Y",C138&gt;=VLOOKUP(E138,'Vendor Master'!$B$5:$Q$54,9,FALSE),C138&lt;=VLOOKUP(E138,'Vendor Master'!$B$5:$Q$54,10,FALSE)),VLOOKUP(E138,'Vendor Master'!$B$5:$Q$54,11,FALSE),VLOOKUP(E138,'Vendor Master'!$B$5:$Q$54,6,FALSE))),""))</f>
        <v/>
      </c>
      <c r="N138" s="30">
        <f>IF(OR(E138="",I138="",M138=""),"",I138*M138)</f>
        <v/>
      </c>
      <c r="O138" s="30">
        <f>IF(OR(E138="",L138=""),"",L138-IF(N138="",0,N138))</f>
        <v/>
      </c>
      <c r="P138" s="26" t="n"/>
      <c r="Q138" s="23" t="n"/>
      <c r="R138" s="28" t="n"/>
      <c r="S138" s="22">
        <f>IF(OR(R138="",O138=""),"",IF(ROUND(R138,2)=ROUND(O138,2),"OK","CHECK"))</f>
        <v/>
      </c>
      <c r="T138" s="31">
        <f>IF(OR(R138="",O138=""),"",R138-O138)</f>
        <v/>
      </c>
      <c r="U138" s="19" t="n"/>
      <c r="V138" s="23" t="n"/>
      <c r="W138" s="32">
        <f>IF(V138="","",IFERROR(VLOOKUP(V138,'Challan Master'!$B$5:$D$124,3,FALSE),""))</f>
        <v/>
      </c>
      <c r="X138" s="22">
        <f>IF(V138="","",IFERROR(VLOOKUP(V138,'Challan Master'!$B$5:$D$124,2,FALSE),""))</f>
        <v/>
      </c>
      <c r="Y138" s="23" t="n"/>
    </row>
    <row r="139">
      <c r="A139" s="22">
        <f>IF(C139="","",ROW()-4)</f>
        <v/>
      </c>
      <c r="B139" s="22">
        <f>IF(C139="","",IF(MONTH(C139)&lt;=3,"Q4",IF(MONTH(C139)&lt;=6,"Q1",IF(MONTH(C139)&lt;=9,"Q2","Q3"))))</f>
        <v/>
      </c>
      <c r="C139" s="26" t="n"/>
      <c r="D139" s="23" t="n"/>
      <c r="E139" s="19" t="n"/>
      <c r="F139" s="22">
        <f>IF(E139="","",IFERROR(VLOOKUP(E139,'Vendor Master'!$B$5:$Q$54,2,FALSE),""))</f>
        <v/>
      </c>
      <c r="G139" s="22">
        <f>IF(E139="","",IFERROR(VLOOKUP(E139,'Vendor Master'!$B$5:$Q$54,4,FALSE),""))</f>
        <v/>
      </c>
      <c r="H139" s="20">
        <f>IF(E139="","",IFERROR(VLOOKUP(G139,'Rate Master'!$B$5:$C$16,2,FALSE),""))</f>
        <v/>
      </c>
      <c r="I139" s="28" t="n"/>
      <c r="J139" s="29">
        <f>IF(E139="","",IFERROR(IF(VLOOKUP(E139,'Vendor Master'!$B$5:$Q$54,12,FALSE)="Y",VLOOKUP(E139,'Vendor Master'!$B$5:$Q$54,14,FALSE),0),""))</f>
        <v/>
      </c>
      <c r="K139" s="30">
        <f>IF(OR(E139="",I139="",J139=""),"",I139*J139)</f>
        <v/>
      </c>
      <c r="L139" s="30">
        <f>IF(OR(E139="",I139=""),"",I139+IF(K139="",0,K139))</f>
        <v/>
      </c>
      <c r="M139" s="25">
        <f>IF(E139="","",IFERROR(IF(F139="",0.2,IF(AND(VLOOKUP(E139,'Vendor Master'!$B$5:$Q$54,7,FALSE)="Y",C139&gt;=VLOOKUP(E139,'Vendor Master'!$B$5:$Q$54,9,FALSE),C139&lt;=VLOOKUP(E139,'Vendor Master'!$B$5:$Q$54,10,FALSE)),VLOOKUP(E139,'Vendor Master'!$B$5:$Q$54,11,FALSE),VLOOKUP(E139,'Vendor Master'!$B$5:$Q$54,6,FALSE))),""))</f>
        <v/>
      </c>
      <c r="N139" s="30">
        <f>IF(OR(E139="",I139="",M139=""),"",I139*M139)</f>
        <v/>
      </c>
      <c r="O139" s="30">
        <f>IF(OR(E139="",L139=""),"",L139-IF(N139="",0,N139))</f>
        <v/>
      </c>
      <c r="P139" s="26" t="n"/>
      <c r="Q139" s="23" t="n"/>
      <c r="R139" s="28" t="n"/>
      <c r="S139" s="22">
        <f>IF(OR(R139="",O139=""),"",IF(ROUND(R139,2)=ROUND(O139,2),"OK","CHECK"))</f>
        <v/>
      </c>
      <c r="T139" s="31">
        <f>IF(OR(R139="",O139=""),"",R139-O139)</f>
        <v/>
      </c>
      <c r="U139" s="19" t="n"/>
      <c r="V139" s="23" t="n"/>
      <c r="W139" s="32">
        <f>IF(V139="","",IFERROR(VLOOKUP(V139,'Challan Master'!$B$5:$D$124,3,FALSE),""))</f>
        <v/>
      </c>
      <c r="X139" s="22">
        <f>IF(V139="","",IFERROR(VLOOKUP(V139,'Challan Master'!$B$5:$D$124,2,FALSE),""))</f>
        <v/>
      </c>
      <c r="Y139" s="23" t="n"/>
    </row>
    <row r="140">
      <c r="A140" s="22">
        <f>IF(C140="","",ROW()-4)</f>
        <v/>
      </c>
      <c r="B140" s="22">
        <f>IF(C140="","",IF(MONTH(C140)&lt;=3,"Q4",IF(MONTH(C140)&lt;=6,"Q1",IF(MONTH(C140)&lt;=9,"Q2","Q3"))))</f>
        <v/>
      </c>
      <c r="C140" s="26" t="n"/>
      <c r="D140" s="23" t="n"/>
      <c r="E140" s="19" t="n"/>
      <c r="F140" s="22">
        <f>IF(E140="","",IFERROR(VLOOKUP(E140,'Vendor Master'!$B$5:$Q$54,2,FALSE),""))</f>
        <v/>
      </c>
      <c r="G140" s="22">
        <f>IF(E140="","",IFERROR(VLOOKUP(E140,'Vendor Master'!$B$5:$Q$54,4,FALSE),""))</f>
        <v/>
      </c>
      <c r="H140" s="20">
        <f>IF(E140="","",IFERROR(VLOOKUP(G140,'Rate Master'!$B$5:$C$16,2,FALSE),""))</f>
        <v/>
      </c>
      <c r="I140" s="28" t="n"/>
      <c r="J140" s="29">
        <f>IF(E140="","",IFERROR(IF(VLOOKUP(E140,'Vendor Master'!$B$5:$Q$54,12,FALSE)="Y",VLOOKUP(E140,'Vendor Master'!$B$5:$Q$54,14,FALSE),0),""))</f>
        <v/>
      </c>
      <c r="K140" s="30">
        <f>IF(OR(E140="",I140="",J140=""),"",I140*J140)</f>
        <v/>
      </c>
      <c r="L140" s="30">
        <f>IF(OR(E140="",I140=""),"",I140+IF(K140="",0,K140))</f>
        <v/>
      </c>
      <c r="M140" s="25">
        <f>IF(E140="","",IFERROR(IF(F140="",0.2,IF(AND(VLOOKUP(E140,'Vendor Master'!$B$5:$Q$54,7,FALSE)="Y",C140&gt;=VLOOKUP(E140,'Vendor Master'!$B$5:$Q$54,9,FALSE),C140&lt;=VLOOKUP(E140,'Vendor Master'!$B$5:$Q$54,10,FALSE)),VLOOKUP(E140,'Vendor Master'!$B$5:$Q$54,11,FALSE),VLOOKUP(E140,'Vendor Master'!$B$5:$Q$54,6,FALSE))),""))</f>
        <v/>
      </c>
      <c r="N140" s="30">
        <f>IF(OR(E140="",I140="",M140=""),"",I140*M140)</f>
        <v/>
      </c>
      <c r="O140" s="30">
        <f>IF(OR(E140="",L140=""),"",L140-IF(N140="",0,N140))</f>
        <v/>
      </c>
      <c r="P140" s="26" t="n"/>
      <c r="Q140" s="23" t="n"/>
      <c r="R140" s="28" t="n"/>
      <c r="S140" s="22">
        <f>IF(OR(R140="",O140=""),"",IF(ROUND(R140,2)=ROUND(O140,2),"OK","CHECK"))</f>
        <v/>
      </c>
      <c r="T140" s="31">
        <f>IF(OR(R140="",O140=""),"",R140-O140)</f>
        <v/>
      </c>
      <c r="U140" s="19" t="n"/>
      <c r="V140" s="23" t="n"/>
      <c r="W140" s="32">
        <f>IF(V140="","",IFERROR(VLOOKUP(V140,'Challan Master'!$B$5:$D$124,3,FALSE),""))</f>
        <v/>
      </c>
      <c r="X140" s="22">
        <f>IF(V140="","",IFERROR(VLOOKUP(V140,'Challan Master'!$B$5:$D$124,2,FALSE),""))</f>
        <v/>
      </c>
      <c r="Y140" s="23" t="n"/>
    </row>
    <row r="141">
      <c r="A141" s="22">
        <f>IF(C141="","",ROW()-4)</f>
        <v/>
      </c>
      <c r="B141" s="22">
        <f>IF(C141="","",IF(MONTH(C141)&lt;=3,"Q4",IF(MONTH(C141)&lt;=6,"Q1",IF(MONTH(C141)&lt;=9,"Q2","Q3"))))</f>
        <v/>
      </c>
      <c r="C141" s="26" t="n"/>
      <c r="D141" s="23" t="n"/>
      <c r="E141" s="19" t="n"/>
      <c r="F141" s="22">
        <f>IF(E141="","",IFERROR(VLOOKUP(E141,'Vendor Master'!$B$5:$Q$54,2,FALSE),""))</f>
        <v/>
      </c>
      <c r="G141" s="22">
        <f>IF(E141="","",IFERROR(VLOOKUP(E141,'Vendor Master'!$B$5:$Q$54,4,FALSE),""))</f>
        <v/>
      </c>
      <c r="H141" s="20">
        <f>IF(E141="","",IFERROR(VLOOKUP(G141,'Rate Master'!$B$5:$C$16,2,FALSE),""))</f>
        <v/>
      </c>
      <c r="I141" s="28" t="n"/>
      <c r="J141" s="29">
        <f>IF(E141="","",IFERROR(IF(VLOOKUP(E141,'Vendor Master'!$B$5:$Q$54,12,FALSE)="Y",VLOOKUP(E141,'Vendor Master'!$B$5:$Q$54,14,FALSE),0),""))</f>
        <v/>
      </c>
      <c r="K141" s="30">
        <f>IF(OR(E141="",I141="",J141=""),"",I141*J141)</f>
        <v/>
      </c>
      <c r="L141" s="30">
        <f>IF(OR(E141="",I141=""),"",I141+IF(K141="",0,K141))</f>
        <v/>
      </c>
      <c r="M141" s="25">
        <f>IF(E141="","",IFERROR(IF(F141="",0.2,IF(AND(VLOOKUP(E141,'Vendor Master'!$B$5:$Q$54,7,FALSE)="Y",C141&gt;=VLOOKUP(E141,'Vendor Master'!$B$5:$Q$54,9,FALSE),C141&lt;=VLOOKUP(E141,'Vendor Master'!$B$5:$Q$54,10,FALSE)),VLOOKUP(E141,'Vendor Master'!$B$5:$Q$54,11,FALSE),VLOOKUP(E141,'Vendor Master'!$B$5:$Q$54,6,FALSE))),""))</f>
        <v/>
      </c>
      <c r="N141" s="30">
        <f>IF(OR(E141="",I141="",M141=""),"",I141*M141)</f>
        <v/>
      </c>
      <c r="O141" s="30">
        <f>IF(OR(E141="",L141=""),"",L141-IF(N141="",0,N141))</f>
        <v/>
      </c>
      <c r="P141" s="26" t="n"/>
      <c r="Q141" s="23" t="n"/>
      <c r="R141" s="28" t="n"/>
      <c r="S141" s="22">
        <f>IF(OR(R141="",O141=""),"",IF(ROUND(R141,2)=ROUND(O141,2),"OK","CHECK"))</f>
        <v/>
      </c>
      <c r="T141" s="31">
        <f>IF(OR(R141="",O141=""),"",R141-O141)</f>
        <v/>
      </c>
      <c r="U141" s="19" t="n"/>
      <c r="V141" s="23" t="n"/>
      <c r="W141" s="32">
        <f>IF(V141="","",IFERROR(VLOOKUP(V141,'Challan Master'!$B$5:$D$124,3,FALSE),""))</f>
        <v/>
      </c>
      <c r="X141" s="22">
        <f>IF(V141="","",IFERROR(VLOOKUP(V141,'Challan Master'!$B$5:$D$124,2,FALSE),""))</f>
        <v/>
      </c>
      <c r="Y141" s="23" t="n"/>
    </row>
    <row r="142">
      <c r="A142" s="22">
        <f>IF(C142="","",ROW()-4)</f>
        <v/>
      </c>
      <c r="B142" s="22">
        <f>IF(C142="","",IF(MONTH(C142)&lt;=3,"Q4",IF(MONTH(C142)&lt;=6,"Q1",IF(MONTH(C142)&lt;=9,"Q2","Q3"))))</f>
        <v/>
      </c>
      <c r="C142" s="26" t="n"/>
      <c r="D142" s="23" t="n"/>
      <c r="E142" s="19" t="n"/>
      <c r="F142" s="22">
        <f>IF(E142="","",IFERROR(VLOOKUP(E142,'Vendor Master'!$B$5:$Q$54,2,FALSE),""))</f>
        <v/>
      </c>
      <c r="G142" s="22">
        <f>IF(E142="","",IFERROR(VLOOKUP(E142,'Vendor Master'!$B$5:$Q$54,4,FALSE),""))</f>
        <v/>
      </c>
      <c r="H142" s="20">
        <f>IF(E142="","",IFERROR(VLOOKUP(G142,'Rate Master'!$B$5:$C$16,2,FALSE),""))</f>
        <v/>
      </c>
      <c r="I142" s="28" t="n"/>
      <c r="J142" s="29">
        <f>IF(E142="","",IFERROR(IF(VLOOKUP(E142,'Vendor Master'!$B$5:$Q$54,12,FALSE)="Y",VLOOKUP(E142,'Vendor Master'!$B$5:$Q$54,14,FALSE),0),""))</f>
        <v/>
      </c>
      <c r="K142" s="30">
        <f>IF(OR(E142="",I142="",J142=""),"",I142*J142)</f>
        <v/>
      </c>
      <c r="L142" s="30">
        <f>IF(OR(E142="",I142=""),"",I142+IF(K142="",0,K142))</f>
        <v/>
      </c>
      <c r="M142" s="25">
        <f>IF(E142="","",IFERROR(IF(F142="",0.2,IF(AND(VLOOKUP(E142,'Vendor Master'!$B$5:$Q$54,7,FALSE)="Y",C142&gt;=VLOOKUP(E142,'Vendor Master'!$B$5:$Q$54,9,FALSE),C142&lt;=VLOOKUP(E142,'Vendor Master'!$B$5:$Q$54,10,FALSE)),VLOOKUP(E142,'Vendor Master'!$B$5:$Q$54,11,FALSE),VLOOKUP(E142,'Vendor Master'!$B$5:$Q$54,6,FALSE))),""))</f>
        <v/>
      </c>
      <c r="N142" s="30">
        <f>IF(OR(E142="",I142="",M142=""),"",I142*M142)</f>
        <v/>
      </c>
      <c r="O142" s="30">
        <f>IF(OR(E142="",L142=""),"",L142-IF(N142="",0,N142))</f>
        <v/>
      </c>
      <c r="P142" s="26" t="n"/>
      <c r="Q142" s="23" t="n"/>
      <c r="R142" s="28" t="n"/>
      <c r="S142" s="22">
        <f>IF(OR(R142="",O142=""),"",IF(ROUND(R142,2)=ROUND(O142,2),"OK","CHECK"))</f>
        <v/>
      </c>
      <c r="T142" s="31">
        <f>IF(OR(R142="",O142=""),"",R142-O142)</f>
        <v/>
      </c>
      <c r="U142" s="19" t="n"/>
      <c r="V142" s="23" t="n"/>
      <c r="W142" s="32">
        <f>IF(V142="","",IFERROR(VLOOKUP(V142,'Challan Master'!$B$5:$D$124,3,FALSE),""))</f>
        <v/>
      </c>
      <c r="X142" s="22">
        <f>IF(V142="","",IFERROR(VLOOKUP(V142,'Challan Master'!$B$5:$D$124,2,FALSE),""))</f>
        <v/>
      </c>
      <c r="Y142" s="23" t="n"/>
    </row>
    <row r="143">
      <c r="A143" s="22">
        <f>IF(C143="","",ROW()-4)</f>
        <v/>
      </c>
      <c r="B143" s="22">
        <f>IF(C143="","",IF(MONTH(C143)&lt;=3,"Q4",IF(MONTH(C143)&lt;=6,"Q1",IF(MONTH(C143)&lt;=9,"Q2","Q3"))))</f>
        <v/>
      </c>
      <c r="C143" s="26" t="n"/>
      <c r="D143" s="23" t="n"/>
      <c r="E143" s="19" t="n"/>
      <c r="F143" s="22">
        <f>IF(E143="","",IFERROR(VLOOKUP(E143,'Vendor Master'!$B$5:$Q$54,2,FALSE),""))</f>
        <v/>
      </c>
      <c r="G143" s="22">
        <f>IF(E143="","",IFERROR(VLOOKUP(E143,'Vendor Master'!$B$5:$Q$54,4,FALSE),""))</f>
        <v/>
      </c>
      <c r="H143" s="20">
        <f>IF(E143="","",IFERROR(VLOOKUP(G143,'Rate Master'!$B$5:$C$16,2,FALSE),""))</f>
        <v/>
      </c>
      <c r="I143" s="28" t="n"/>
      <c r="J143" s="29">
        <f>IF(E143="","",IFERROR(IF(VLOOKUP(E143,'Vendor Master'!$B$5:$Q$54,12,FALSE)="Y",VLOOKUP(E143,'Vendor Master'!$B$5:$Q$54,14,FALSE),0),""))</f>
        <v/>
      </c>
      <c r="K143" s="30">
        <f>IF(OR(E143="",I143="",J143=""),"",I143*J143)</f>
        <v/>
      </c>
      <c r="L143" s="30">
        <f>IF(OR(E143="",I143=""),"",I143+IF(K143="",0,K143))</f>
        <v/>
      </c>
      <c r="M143" s="25">
        <f>IF(E143="","",IFERROR(IF(F143="",0.2,IF(AND(VLOOKUP(E143,'Vendor Master'!$B$5:$Q$54,7,FALSE)="Y",C143&gt;=VLOOKUP(E143,'Vendor Master'!$B$5:$Q$54,9,FALSE),C143&lt;=VLOOKUP(E143,'Vendor Master'!$B$5:$Q$54,10,FALSE)),VLOOKUP(E143,'Vendor Master'!$B$5:$Q$54,11,FALSE),VLOOKUP(E143,'Vendor Master'!$B$5:$Q$54,6,FALSE))),""))</f>
        <v/>
      </c>
      <c r="N143" s="30">
        <f>IF(OR(E143="",I143="",M143=""),"",I143*M143)</f>
        <v/>
      </c>
      <c r="O143" s="30">
        <f>IF(OR(E143="",L143=""),"",L143-IF(N143="",0,N143))</f>
        <v/>
      </c>
      <c r="P143" s="26" t="n"/>
      <c r="Q143" s="23" t="n"/>
      <c r="R143" s="28" t="n"/>
      <c r="S143" s="22">
        <f>IF(OR(R143="",O143=""),"",IF(ROUND(R143,2)=ROUND(O143,2),"OK","CHECK"))</f>
        <v/>
      </c>
      <c r="T143" s="31">
        <f>IF(OR(R143="",O143=""),"",R143-O143)</f>
        <v/>
      </c>
      <c r="U143" s="19" t="n"/>
      <c r="V143" s="23" t="n"/>
      <c r="W143" s="32">
        <f>IF(V143="","",IFERROR(VLOOKUP(V143,'Challan Master'!$B$5:$D$124,3,FALSE),""))</f>
        <v/>
      </c>
      <c r="X143" s="22">
        <f>IF(V143="","",IFERROR(VLOOKUP(V143,'Challan Master'!$B$5:$D$124,2,FALSE),""))</f>
        <v/>
      </c>
      <c r="Y143" s="23" t="n"/>
    </row>
    <row r="144">
      <c r="A144" s="22">
        <f>IF(C144="","",ROW()-4)</f>
        <v/>
      </c>
      <c r="B144" s="22">
        <f>IF(C144="","",IF(MONTH(C144)&lt;=3,"Q4",IF(MONTH(C144)&lt;=6,"Q1",IF(MONTH(C144)&lt;=9,"Q2","Q3"))))</f>
        <v/>
      </c>
      <c r="C144" s="26" t="n"/>
      <c r="D144" s="23" t="n"/>
      <c r="E144" s="19" t="n"/>
      <c r="F144" s="22">
        <f>IF(E144="","",IFERROR(VLOOKUP(E144,'Vendor Master'!$B$5:$Q$54,2,FALSE),""))</f>
        <v/>
      </c>
      <c r="G144" s="22">
        <f>IF(E144="","",IFERROR(VLOOKUP(E144,'Vendor Master'!$B$5:$Q$54,4,FALSE),""))</f>
        <v/>
      </c>
      <c r="H144" s="20">
        <f>IF(E144="","",IFERROR(VLOOKUP(G144,'Rate Master'!$B$5:$C$16,2,FALSE),""))</f>
        <v/>
      </c>
      <c r="I144" s="28" t="n"/>
      <c r="J144" s="29">
        <f>IF(E144="","",IFERROR(IF(VLOOKUP(E144,'Vendor Master'!$B$5:$Q$54,12,FALSE)="Y",VLOOKUP(E144,'Vendor Master'!$B$5:$Q$54,14,FALSE),0),""))</f>
        <v/>
      </c>
      <c r="K144" s="30">
        <f>IF(OR(E144="",I144="",J144=""),"",I144*J144)</f>
        <v/>
      </c>
      <c r="L144" s="30">
        <f>IF(OR(E144="",I144=""),"",I144+IF(K144="",0,K144))</f>
        <v/>
      </c>
      <c r="M144" s="25">
        <f>IF(E144="","",IFERROR(IF(F144="",0.2,IF(AND(VLOOKUP(E144,'Vendor Master'!$B$5:$Q$54,7,FALSE)="Y",C144&gt;=VLOOKUP(E144,'Vendor Master'!$B$5:$Q$54,9,FALSE),C144&lt;=VLOOKUP(E144,'Vendor Master'!$B$5:$Q$54,10,FALSE)),VLOOKUP(E144,'Vendor Master'!$B$5:$Q$54,11,FALSE),VLOOKUP(E144,'Vendor Master'!$B$5:$Q$54,6,FALSE))),""))</f>
        <v/>
      </c>
      <c r="N144" s="30">
        <f>IF(OR(E144="",I144="",M144=""),"",I144*M144)</f>
        <v/>
      </c>
      <c r="O144" s="30">
        <f>IF(OR(E144="",L144=""),"",L144-IF(N144="",0,N144))</f>
        <v/>
      </c>
      <c r="P144" s="26" t="n"/>
      <c r="Q144" s="23" t="n"/>
      <c r="R144" s="28" t="n"/>
      <c r="S144" s="22">
        <f>IF(OR(R144="",O144=""),"",IF(ROUND(R144,2)=ROUND(O144,2),"OK","CHECK"))</f>
        <v/>
      </c>
      <c r="T144" s="31">
        <f>IF(OR(R144="",O144=""),"",R144-O144)</f>
        <v/>
      </c>
      <c r="U144" s="19" t="n"/>
      <c r="V144" s="23" t="n"/>
      <c r="W144" s="32">
        <f>IF(V144="","",IFERROR(VLOOKUP(V144,'Challan Master'!$B$5:$D$124,3,FALSE),""))</f>
        <v/>
      </c>
      <c r="X144" s="22">
        <f>IF(V144="","",IFERROR(VLOOKUP(V144,'Challan Master'!$B$5:$D$124,2,FALSE),""))</f>
        <v/>
      </c>
      <c r="Y144" s="23" t="n"/>
    </row>
    <row r="145">
      <c r="A145" s="22">
        <f>IF(C145="","",ROW()-4)</f>
        <v/>
      </c>
      <c r="B145" s="22">
        <f>IF(C145="","",IF(MONTH(C145)&lt;=3,"Q4",IF(MONTH(C145)&lt;=6,"Q1",IF(MONTH(C145)&lt;=9,"Q2","Q3"))))</f>
        <v/>
      </c>
      <c r="C145" s="26" t="n"/>
      <c r="D145" s="23" t="n"/>
      <c r="E145" s="19" t="n"/>
      <c r="F145" s="22">
        <f>IF(E145="","",IFERROR(VLOOKUP(E145,'Vendor Master'!$B$5:$Q$54,2,FALSE),""))</f>
        <v/>
      </c>
      <c r="G145" s="22">
        <f>IF(E145="","",IFERROR(VLOOKUP(E145,'Vendor Master'!$B$5:$Q$54,4,FALSE),""))</f>
        <v/>
      </c>
      <c r="H145" s="20">
        <f>IF(E145="","",IFERROR(VLOOKUP(G145,'Rate Master'!$B$5:$C$16,2,FALSE),""))</f>
        <v/>
      </c>
      <c r="I145" s="28" t="n"/>
      <c r="J145" s="29">
        <f>IF(E145="","",IFERROR(IF(VLOOKUP(E145,'Vendor Master'!$B$5:$Q$54,12,FALSE)="Y",VLOOKUP(E145,'Vendor Master'!$B$5:$Q$54,14,FALSE),0),""))</f>
        <v/>
      </c>
      <c r="K145" s="30">
        <f>IF(OR(E145="",I145="",J145=""),"",I145*J145)</f>
        <v/>
      </c>
      <c r="L145" s="30">
        <f>IF(OR(E145="",I145=""),"",I145+IF(K145="",0,K145))</f>
        <v/>
      </c>
      <c r="M145" s="25">
        <f>IF(E145="","",IFERROR(IF(F145="",0.2,IF(AND(VLOOKUP(E145,'Vendor Master'!$B$5:$Q$54,7,FALSE)="Y",C145&gt;=VLOOKUP(E145,'Vendor Master'!$B$5:$Q$54,9,FALSE),C145&lt;=VLOOKUP(E145,'Vendor Master'!$B$5:$Q$54,10,FALSE)),VLOOKUP(E145,'Vendor Master'!$B$5:$Q$54,11,FALSE),VLOOKUP(E145,'Vendor Master'!$B$5:$Q$54,6,FALSE))),""))</f>
        <v/>
      </c>
      <c r="N145" s="30">
        <f>IF(OR(E145="",I145="",M145=""),"",I145*M145)</f>
        <v/>
      </c>
      <c r="O145" s="30">
        <f>IF(OR(E145="",L145=""),"",L145-IF(N145="",0,N145))</f>
        <v/>
      </c>
      <c r="P145" s="26" t="n"/>
      <c r="Q145" s="23" t="n"/>
      <c r="R145" s="28" t="n"/>
      <c r="S145" s="22">
        <f>IF(OR(R145="",O145=""),"",IF(ROUND(R145,2)=ROUND(O145,2),"OK","CHECK"))</f>
        <v/>
      </c>
      <c r="T145" s="31">
        <f>IF(OR(R145="",O145=""),"",R145-O145)</f>
        <v/>
      </c>
      <c r="U145" s="19" t="n"/>
      <c r="V145" s="23" t="n"/>
      <c r="W145" s="32">
        <f>IF(V145="","",IFERROR(VLOOKUP(V145,'Challan Master'!$B$5:$D$124,3,FALSE),""))</f>
        <v/>
      </c>
      <c r="X145" s="22">
        <f>IF(V145="","",IFERROR(VLOOKUP(V145,'Challan Master'!$B$5:$D$124,2,FALSE),""))</f>
        <v/>
      </c>
      <c r="Y145" s="23" t="n"/>
    </row>
    <row r="146">
      <c r="A146" s="22">
        <f>IF(C146="","",ROW()-4)</f>
        <v/>
      </c>
      <c r="B146" s="22">
        <f>IF(C146="","",IF(MONTH(C146)&lt;=3,"Q4",IF(MONTH(C146)&lt;=6,"Q1",IF(MONTH(C146)&lt;=9,"Q2","Q3"))))</f>
        <v/>
      </c>
      <c r="C146" s="26" t="n"/>
      <c r="D146" s="23" t="n"/>
      <c r="E146" s="19" t="n"/>
      <c r="F146" s="22">
        <f>IF(E146="","",IFERROR(VLOOKUP(E146,'Vendor Master'!$B$5:$Q$54,2,FALSE),""))</f>
        <v/>
      </c>
      <c r="G146" s="22">
        <f>IF(E146="","",IFERROR(VLOOKUP(E146,'Vendor Master'!$B$5:$Q$54,4,FALSE),""))</f>
        <v/>
      </c>
      <c r="H146" s="20">
        <f>IF(E146="","",IFERROR(VLOOKUP(G146,'Rate Master'!$B$5:$C$16,2,FALSE),""))</f>
        <v/>
      </c>
      <c r="I146" s="28" t="n"/>
      <c r="J146" s="29">
        <f>IF(E146="","",IFERROR(IF(VLOOKUP(E146,'Vendor Master'!$B$5:$Q$54,12,FALSE)="Y",VLOOKUP(E146,'Vendor Master'!$B$5:$Q$54,14,FALSE),0),""))</f>
        <v/>
      </c>
      <c r="K146" s="30">
        <f>IF(OR(E146="",I146="",J146=""),"",I146*J146)</f>
        <v/>
      </c>
      <c r="L146" s="30">
        <f>IF(OR(E146="",I146=""),"",I146+IF(K146="",0,K146))</f>
        <v/>
      </c>
      <c r="M146" s="25">
        <f>IF(E146="","",IFERROR(IF(F146="",0.2,IF(AND(VLOOKUP(E146,'Vendor Master'!$B$5:$Q$54,7,FALSE)="Y",C146&gt;=VLOOKUP(E146,'Vendor Master'!$B$5:$Q$54,9,FALSE),C146&lt;=VLOOKUP(E146,'Vendor Master'!$B$5:$Q$54,10,FALSE)),VLOOKUP(E146,'Vendor Master'!$B$5:$Q$54,11,FALSE),VLOOKUP(E146,'Vendor Master'!$B$5:$Q$54,6,FALSE))),""))</f>
        <v/>
      </c>
      <c r="N146" s="30">
        <f>IF(OR(E146="",I146="",M146=""),"",I146*M146)</f>
        <v/>
      </c>
      <c r="O146" s="30">
        <f>IF(OR(E146="",L146=""),"",L146-IF(N146="",0,N146))</f>
        <v/>
      </c>
      <c r="P146" s="26" t="n"/>
      <c r="Q146" s="23" t="n"/>
      <c r="R146" s="28" t="n"/>
      <c r="S146" s="22">
        <f>IF(OR(R146="",O146=""),"",IF(ROUND(R146,2)=ROUND(O146,2),"OK","CHECK"))</f>
        <v/>
      </c>
      <c r="T146" s="31">
        <f>IF(OR(R146="",O146=""),"",R146-O146)</f>
        <v/>
      </c>
      <c r="U146" s="19" t="n"/>
      <c r="V146" s="23" t="n"/>
      <c r="W146" s="32">
        <f>IF(V146="","",IFERROR(VLOOKUP(V146,'Challan Master'!$B$5:$D$124,3,FALSE),""))</f>
        <v/>
      </c>
      <c r="X146" s="22">
        <f>IF(V146="","",IFERROR(VLOOKUP(V146,'Challan Master'!$B$5:$D$124,2,FALSE),""))</f>
        <v/>
      </c>
      <c r="Y146" s="23" t="n"/>
    </row>
    <row r="147">
      <c r="A147" s="22">
        <f>IF(C147="","",ROW()-4)</f>
        <v/>
      </c>
      <c r="B147" s="22">
        <f>IF(C147="","",IF(MONTH(C147)&lt;=3,"Q4",IF(MONTH(C147)&lt;=6,"Q1",IF(MONTH(C147)&lt;=9,"Q2","Q3"))))</f>
        <v/>
      </c>
      <c r="C147" s="26" t="n"/>
      <c r="D147" s="23" t="n"/>
      <c r="E147" s="19" t="n"/>
      <c r="F147" s="22">
        <f>IF(E147="","",IFERROR(VLOOKUP(E147,'Vendor Master'!$B$5:$Q$54,2,FALSE),""))</f>
        <v/>
      </c>
      <c r="G147" s="22">
        <f>IF(E147="","",IFERROR(VLOOKUP(E147,'Vendor Master'!$B$5:$Q$54,4,FALSE),""))</f>
        <v/>
      </c>
      <c r="H147" s="20">
        <f>IF(E147="","",IFERROR(VLOOKUP(G147,'Rate Master'!$B$5:$C$16,2,FALSE),""))</f>
        <v/>
      </c>
      <c r="I147" s="28" t="n"/>
      <c r="J147" s="29">
        <f>IF(E147="","",IFERROR(IF(VLOOKUP(E147,'Vendor Master'!$B$5:$Q$54,12,FALSE)="Y",VLOOKUP(E147,'Vendor Master'!$B$5:$Q$54,14,FALSE),0),""))</f>
        <v/>
      </c>
      <c r="K147" s="30">
        <f>IF(OR(E147="",I147="",J147=""),"",I147*J147)</f>
        <v/>
      </c>
      <c r="L147" s="30">
        <f>IF(OR(E147="",I147=""),"",I147+IF(K147="",0,K147))</f>
        <v/>
      </c>
      <c r="M147" s="25">
        <f>IF(E147="","",IFERROR(IF(F147="",0.2,IF(AND(VLOOKUP(E147,'Vendor Master'!$B$5:$Q$54,7,FALSE)="Y",C147&gt;=VLOOKUP(E147,'Vendor Master'!$B$5:$Q$54,9,FALSE),C147&lt;=VLOOKUP(E147,'Vendor Master'!$B$5:$Q$54,10,FALSE)),VLOOKUP(E147,'Vendor Master'!$B$5:$Q$54,11,FALSE),VLOOKUP(E147,'Vendor Master'!$B$5:$Q$54,6,FALSE))),""))</f>
        <v/>
      </c>
      <c r="N147" s="30">
        <f>IF(OR(E147="",I147="",M147=""),"",I147*M147)</f>
        <v/>
      </c>
      <c r="O147" s="30">
        <f>IF(OR(E147="",L147=""),"",L147-IF(N147="",0,N147))</f>
        <v/>
      </c>
      <c r="P147" s="26" t="n"/>
      <c r="Q147" s="23" t="n"/>
      <c r="R147" s="28" t="n"/>
      <c r="S147" s="22">
        <f>IF(OR(R147="",O147=""),"",IF(ROUND(R147,2)=ROUND(O147,2),"OK","CHECK"))</f>
        <v/>
      </c>
      <c r="T147" s="31">
        <f>IF(OR(R147="",O147=""),"",R147-O147)</f>
        <v/>
      </c>
      <c r="U147" s="19" t="n"/>
      <c r="V147" s="23" t="n"/>
      <c r="W147" s="32">
        <f>IF(V147="","",IFERROR(VLOOKUP(V147,'Challan Master'!$B$5:$D$124,3,FALSE),""))</f>
        <v/>
      </c>
      <c r="X147" s="22">
        <f>IF(V147="","",IFERROR(VLOOKUP(V147,'Challan Master'!$B$5:$D$124,2,FALSE),""))</f>
        <v/>
      </c>
      <c r="Y147" s="23" t="n"/>
    </row>
    <row r="148">
      <c r="A148" s="22">
        <f>IF(C148="","",ROW()-4)</f>
        <v/>
      </c>
      <c r="B148" s="22">
        <f>IF(C148="","",IF(MONTH(C148)&lt;=3,"Q4",IF(MONTH(C148)&lt;=6,"Q1",IF(MONTH(C148)&lt;=9,"Q2","Q3"))))</f>
        <v/>
      </c>
      <c r="C148" s="26" t="n"/>
      <c r="D148" s="23" t="n"/>
      <c r="E148" s="19" t="n"/>
      <c r="F148" s="22">
        <f>IF(E148="","",IFERROR(VLOOKUP(E148,'Vendor Master'!$B$5:$Q$54,2,FALSE),""))</f>
        <v/>
      </c>
      <c r="G148" s="22">
        <f>IF(E148="","",IFERROR(VLOOKUP(E148,'Vendor Master'!$B$5:$Q$54,4,FALSE),""))</f>
        <v/>
      </c>
      <c r="H148" s="20">
        <f>IF(E148="","",IFERROR(VLOOKUP(G148,'Rate Master'!$B$5:$C$16,2,FALSE),""))</f>
        <v/>
      </c>
      <c r="I148" s="28" t="n"/>
      <c r="J148" s="29">
        <f>IF(E148="","",IFERROR(IF(VLOOKUP(E148,'Vendor Master'!$B$5:$Q$54,12,FALSE)="Y",VLOOKUP(E148,'Vendor Master'!$B$5:$Q$54,14,FALSE),0),""))</f>
        <v/>
      </c>
      <c r="K148" s="30">
        <f>IF(OR(E148="",I148="",J148=""),"",I148*J148)</f>
        <v/>
      </c>
      <c r="L148" s="30">
        <f>IF(OR(E148="",I148=""),"",I148+IF(K148="",0,K148))</f>
        <v/>
      </c>
      <c r="M148" s="25">
        <f>IF(E148="","",IFERROR(IF(F148="",0.2,IF(AND(VLOOKUP(E148,'Vendor Master'!$B$5:$Q$54,7,FALSE)="Y",C148&gt;=VLOOKUP(E148,'Vendor Master'!$B$5:$Q$54,9,FALSE),C148&lt;=VLOOKUP(E148,'Vendor Master'!$B$5:$Q$54,10,FALSE)),VLOOKUP(E148,'Vendor Master'!$B$5:$Q$54,11,FALSE),VLOOKUP(E148,'Vendor Master'!$B$5:$Q$54,6,FALSE))),""))</f>
        <v/>
      </c>
      <c r="N148" s="30">
        <f>IF(OR(E148="",I148="",M148=""),"",I148*M148)</f>
        <v/>
      </c>
      <c r="O148" s="30">
        <f>IF(OR(E148="",L148=""),"",L148-IF(N148="",0,N148))</f>
        <v/>
      </c>
      <c r="P148" s="26" t="n"/>
      <c r="Q148" s="23" t="n"/>
      <c r="R148" s="28" t="n"/>
      <c r="S148" s="22">
        <f>IF(OR(R148="",O148=""),"",IF(ROUND(R148,2)=ROUND(O148,2),"OK","CHECK"))</f>
        <v/>
      </c>
      <c r="T148" s="31">
        <f>IF(OR(R148="",O148=""),"",R148-O148)</f>
        <v/>
      </c>
      <c r="U148" s="19" t="n"/>
      <c r="V148" s="23" t="n"/>
      <c r="W148" s="32">
        <f>IF(V148="","",IFERROR(VLOOKUP(V148,'Challan Master'!$B$5:$D$124,3,FALSE),""))</f>
        <v/>
      </c>
      <c r="X148" s="22">
        <f>IF(V148="","",IFERROR(VLOOKUP(V148,'Challan Master'!$B$5:$D$124,2,FALSE),""))</f>
        <v/>
      </c>
      <c r="Y148" s="23" t="n"/>
    </row>
    <row r="149">
      <c r="A149" s="22">
        <f>IF(C149="","",ROW()-4)</f>
        <v/>
      </c>
      <c r="B149" s="22">
        <f>IF(C149="","",IF(MONTH(C149)&lt;=3,"Q4",IF(MONTH(C149)&lt;=6,"Q1",IF(MONTH(C149)&lt;=9,"Q2","Q3"))))</f>
        <v/>
      </c>
      <c r="C149" s="26" t="n"/>
      <c r="D149" s="23" t="n"/>
      <c r="E149" s="19" t="n"/>
      <c r="F149" s="22">
        <f>IF(E149="","",IFERROR(VLOOKUP(E149,'Vendor Master'!$B$5:$Q$54,2,FALSE),""))</f>
        <v/>
      </c>
      <c r="G149" s="22">
        <f>IF(E149="","",IFERROR(VLOOKUP(E149,'Vendor Master'!$B$5:$Q$54,4,FALSE),""))</f>
        <v/>
      </c>
      <c r="H149" s="20">
        <f>IF(E149="","",IFERROR(VLOOKUP(G149,'Rate Master'!$B$5:$C$16,2,FALSE),""))</f>
        <v/>
      </c>
      <c r="I149" s="28" t="n"/>
      <c r="J149" s="29">
        <f>IF(E149="","",IFERROR(IF(VLOOKUP(E149,'Vendor Master'!$B$5:$Q$54,12,FALSE)="Y",VLOOKUP(E149,'Vendor Master'!$B$5:$Q$54,14,FALSE),0),""))</f>
        <v/>
      </c>
      <c r="K149" s="30">
        <f>IF(OR(E149="",I149="",J149=""),"",I149*J149)</f>
        <v/>
      </c>
      <c r="L149" s="30">
        <f>IF(OR(E149="",I149=""),"",I149+IF(K149="",0,K149))</f>
        <v/>
      </c>
      <c r="M149" s="25">
        <f>IF(E149="","",IFERROR(IF(F149="",0.2,IF(AND(VLOOKUP(E149,'Vendor Master'!$B$5:$Q$54,7,FALSE)="Y",C149&gt;=VLOOKUP(E149,'Vendor Master'!$B$5:$Q$54,9,FALSE),C149&lt;=VLOOKUP(E149,'Vendor Master'!$B$5:$Q$54,10,FALSE)),VLOOKUP(E149,'Vendor Master'!$B$5:$Q$54,11,FALSE),VLOOKUP(E149,'Vendor Master'!$B$5:$Q$54,6,FALSE))),""))</f>
        <v/>
      </c>
      <c r="N149" s="30">
        <f>IF(OR(E149="",I149="",M149=""),"",I149*M149)</f>
        <v/>
      </c>
      <c r="O149" s="30">
        <f>IF(OR(E149="",L149=""),"",L149-IF(N149="",0,N149))</f>
        <v/>
      </c>
      <c r="P149" s="26" t="n"/>
      <c r="Q149" s="23" t="n"/>
      <c r="R149" s="28" t="n"/>
      <c r="S149" s="22">
        <f>IF(OR(R149="",O149=""),"",IF(ROUND(R149,2)=ROUND(O149,2),"OK","CHECK"))</f>
        <v/>
      </c>
      <c r="T149" s="31">
        <f>IF(OR(R149="",O149=""),"",R149-O149)</f>
        <v/>
      </c>
      <c r="U149" s="19" t="n"/>
      <c r="V149" s="23" t="n"/>
      <c r="W149" s="32">
        <f>IF(V149="","",IFERROR(VLOOKUP(V149,'Challan Master'!$B$5:$D$124,3,FALSE),""))</f>
        <v/>
      </c>
      <c r="X149" s="22">
        <f>IF(V149="","",IFERROR(VLOOKUP(V149,'Challan Master'!$B$5:$D$124,2,FALSE),""))</f>
        <v/>
      </c>
      <c r="Y149" s="23" t="n"/>
    </row>
    <row r="150">
      <c r="A150" s="22">
        <f>IF(C150="","",ROW()-4)</f>
        <v/>
      </c>
      <c r="B150" s="22">
        <f>IF(C150="","",IF(MONTH(C150)&lt;=3,"Q4",IF(MONTH(C150)&lt;=6,"Q1",IF(MONTH(C150)&lt;=9,"Q2","Q3"))))</f>
        <v/>
      </c>
      <c r="C150" s="26" t="n"/>
      <c r="D150" s="23" t="n"/>
      <c r="E150" s="19" t="n"/>
      <c r="F150" s="22">
        <f>IF(E150="","",IFERROR(VLOOKUP(E150,'Vendor Master'!$B$5:$Q$54,2,FALSE),""))</f>
        <v/>
      </c>
      <c r="G150" s="22">
        <f>IF(E150="","",IFERROR(VLOOKUP(E150,'Vendor Master'!$B$5:$Q$54,4,FALSE),""))</f>
        <v/>
      </c>
      <c r="H150" s="20">
        <f>IF(E150="","",IFERROR(VLOOKUP(G150,'Rate Master'!$B$5:$C$16,2,FALSE),""))</f>
        <v/>
      </c>
      <c r="I150" s="28" t="n"/>
      <c r="J150" s="29">
        <f>IF(E150="","",IFERROR(IF(VLOOKUP(E150,'Vendor Master'!$B$5:$Q$54,12,FALSE)="Y",VLOOKUP(E150,'Vendor Master'!$B$5:$Q$54,14,FALSE),0),""))</f>
        <v/>
      </c>
      <c r="K150" s="30">
        <f>IF(OR(E150="",I150="",J150=""),"",I150*J150)</f>
        <v/>
      </c>
      <c r="L150" s="30">
        <f>IF(OR(E150="",I150=""),"",I150+IF(K150="",0,K150))</f>
        <v/>
      </c>
      <c r="M150" s="25">
        <f>IF(E150="","",IFERROR(IF(F150="",0.2,IF(AND(VLOOKUP(E150,'Vendor Master'!$B$5:$Q$54,7,FALSE)="Y",C150&gt;=VLOOKUP(E150,'Vendor Master'!$B$5:$Q$54,9,FALSE),C150&lt;=VLOOKUP(E150,'Vendor Master'!$B$5:$Q$54,10,FALSE)),VLOOKUP(E150,'Vendor Master'!$B$5:$Q$54,11,FALSE),VLOOKUP(E150,'Vendor Master'!$B$5:$Q$54,6,FALSE))),""))</f>
        <v/>
      </c>
      <c r="N150" s="30">
        <f>IF(OR(E150="",I150="",M150=""),"",I150*M150)</f>
        <v/>
      </c>
      <c r="O150" s="30">
        <f>IF(OR(E150="",L150=""),"",L150-IF(N150="",0,N150))</f>
        <v/>
      </c>
      <c r="P150" s="26" t="n"/>
      <c r="Q150" s="23" t="n"/>
      <c r="R150" s="28" t="n"/>
      <c r="S150" s="22">
        <f>IF(OR(R150="",O150=""),"",IF(ROUND(R150,2)=ROUND(O150,2),"OK","CHECK"))</f>
        <v/>
      </c>
      <c r="T150" s="31">
        <f>IF(OR(R150="",O150=""),"",R150-O150)</f>
        <v/>
      </c>
      <c r="U150" s="19" t="n"/>
      <c r="V150" s="23" t="n"/>
      <c r="W150" s="32">
        <f>IF(V150="","",IFERROR(VLOOKUP(V150,'Challan Master'!$B$5:$D$124,3,FALSE),""))</f>
        <v/>
      </c>
      <c r="X150" s="22">
        <f>IF(V150="","",IFERROR(VLOOKUP(V150,'Challan Master'!$B$5:$D$124,2,FALSE),""))</f>
        <v/>
      </c>
      <c r="Y150" s="23" t="n"/>
    </row>
    <row r="151">
      <c r="A151" s="22">
        <f>IF(C151="","",ROW()-4)</f>
        <v/>
      </c>
      <c r="B151" s="22">
        <f>IF(C151="","",IF(MONTH(C151)&lt;=3,"Q4",IF(MONTH(C151)&lt;=6,"Q1",IF(MONTH(C151)&lt;=9,"Q2","Q3"))))</f>
        <v/>
      </c>
      <c r="C151" s="26" t="n"/>
      <c r="D151" s="23" t="n"/>
      <c r="E151" s="19" t="n"/>
      <c r="F151" s="22">
        <f>IF(E151="","",IFERROR(VLOOKUP(E151,'Vendor Master'!$B$5:$Q$54,2,FALSE),""))</f>
        <v/>
      </c>
      <c r="G151" s="22">
        <f>IF(E151="","",IFERROR(VLOOKUP(E151,'Vendor Master'!$B$5:$Q$54,4,FALSE),""))</f>
        <v/>
      </c>
      <c r="H151" s="20">
        <f>IF(E151="","",IFERROR(VLOOKUP(G151,'Rate Master'!$B$5:$C$16,2,FALSE),""))</f>
        <v/>
      </c>
      <c r="I151" s="28" t="n"/>
      <c r="J151" s="29">
        <f>IF(E151="","",IFERROR(IF(VLOOKUP(E151,'Vendor Master'!$B$5:$Q$54,12,FALSE)="Y",VLOOKUP(E151,'Vendor Master'!$B$5:$Q$54,14,FALSE),0),""))</f>
        <v/>
      </c>
      <c r="K151" s="30">
        <f>IF(OR(E151="",I151="",J151=""),"",I151*J151)</f>
        <v/>
      </c>
      <c r="L151" s="30">
        <f>IF(OR(E151="",I151=""),"",I151+IF(K151="",0,K151))</f>
        <v/>
      </c>
      <c r="M151" s="25">
        <f>IF(E151="","",IFERROR(IF(F151="",0.2,IF(AND(VLOOKUP(E151,'Vendor Master'!$B$5:$Q$54,7,FALSE)="Y",C151&gt;=VLOOKUP(E151,'Vendor Master'!$B$5:$Q$54,9,FALSE),C151&lt;=VLOOKUP(E151,'Vendor Master'!$B$5:$Q$54,10,FALSE)),VLOOKUP(E151,'Vendor Master'!$B$5:$Q$54,11,FALSE),VLOOKUP(E151,'Vendor Master'!$B$5:$Q$54,6,FALSE))),""))</f>
        <v/>
      </c>
      <c r="N151" s="30">
        <f>IF(OR(E151="",I151="",M151=""),"",I151*M151)</f>
        <v/>
      </c>
      <c r="O151" s="30">
        <f>IF(OR(E151="",L151=""),"",L151-IF(N151="",0,N151))</f>
        <v/>
      </c>
      <c r="P151" s="26" t="n"/>
      <c r="Q151" s="23" t="n"/>
      <c r="R151" s="28" t="n"/>
      <c r="S151" s="22">
        <f>IF(OR(R151="",O151=""),"",IF(ROUND(R151,2)=ROUND(O151,2),"OK","CHECK"))</f>
        <v/>
      </c>
      <c r="T151" s="31">
        <f>IF(OR(R151="",O151=""),"",R151-O151)</f>
        <v/>
      </c>
      <c r="U151" s="19" t="n"/>
      <c r="V151" s="23" t="n"/>
      <c r="W151" s="32">
        <f>IF(V151="","",IFERROR(VLOOKUP(V151,'Challan Master'!$B$5:$D$124,3,FALSE),""))</f>
        <v/>
      </c>
      <c r="X151" s="22">
        <f>IF(V151="","",IFERROR(VLOOKUP(V151,'Challan Master'!$B$5:$D$124,2,FALSE),""))</f>
        <v/>
      </c>
      <c r="Y151" s="23" t="n"/>
    </row>
    <row r="152">
      <c r="A152" s="22">
        <f>IF(C152="","",ROW()-4)</f>
        <v/>
      </c>
      <c r="B152" s="22">
        <f>IF(C152="","",IF(MONTH(C152)&lt;=3,"Q4",IF(MONTH(C152)&lt;=6,"Q1",IF(MONTH(C152)&lt;=9,"Q2","Q3"))))</f>
        <v/>
      </c>
      <c r="C152" s="26" t="n"/>
      <c r="D152" s="23" t="n"/>
      <c r="E152" s="19" t="n"/>
      <c r="F152" s="22">
        <f>IF(E152="","",IFERROR(VLOOKUP(E152,'Vendor Master'!$B$5:$Q$54,2,FALSE),""))</f>
        <v/>
      </c>
      <c r="G152" s="22">
        <f>IF(E152="","",IFERROR(VLOOKUP(E152,'Vendor Master'!$B$5:$Q$54,4,FALSE),""))</f>
        <v/>
      </c>
      <c r="H152" s="20">
        <f>IF(E152="","",IFERROR(VLOOKUP(G152,'Rate Master'!$B$5:$C$16,2,FALSE),""))</f>
        <v/>
      </c>
      <c r="I152" s="28" t="n"/>
      <c r="J152" s="29">
        <f>IF(E152="","",IFERROR(IF(VLOOKUP(E152,'Vendor Master'!$B$5:$Q$54,12,FALSE)="Y",VLOOKUP(E152,'Vendor Master'!$B$5:$Q$54,14,FALSE),0),""))</f>
        <v/>
      </c>
      <c r="K152" s="30">
        <f>IF(OR(E152="",I152="",J152=""),"",I152*J152)</f>
        <v/>
      </c>
      <c r="L152" s="30">
        <f>IF(OR(E152="",I152=""),"",I152+IF(K152="",0,K152))</f>
        <v/>
      </c>
      <c r="M152" s="25">
        <f>IF(E152="","",IFERROR(IF(F152="",0.2,IF(AND(VLOOKUP(E152,'Vendor Master'!$B$5:$Q$54,7,FALSE)="Y",C152&gt;=VLOOKUP(E152,'Vendor Master'!$B$5:$Q$54,9,FALSE),C152&lt;=VLOOKUP(E152,'Vendor Master'!$B$5:$Q$54,10,FALSE)),VLOOKUP(E152,'Vendor Master'!$B$5:$Q$54,11,FALSE),VLOOKUP(E152,'Vendor Master'!$B$5:$Q$54,6,FALSE))),""))</f>
        <v/>
      </c>
      <c r="N152" s="30">
        <f>IF(OR(E152="",I152="",M152=""),"",I152*M152)</f>
        <v/>
      </c>
      <c r="O152" s="30">
        <f>IF(OR(E152="",L152=""),"",L152-IF(N152="",0,N152))</f>
        <v/>
      </c>
      <c r="P152" s="26" t="n"/>
      <c r="Q152" s="23" t="n"/>
      <c r="R152" s="28" t="n"/>
      <c r="S152" s="22">
        <f>IF(OR(R152="",O152=""),"",IF(ROUND(R152,2)=ROUND(O152,2),"OK","CHECK"))</f>
        <v/>
      </c>
      <c r="T152" s="31">
        <f>IF(OR(R152="",O152=""),"",R152-O152)</f>
        <v/>
      </c>
      <c r="U152" s="19" t="n"/>
      <c r="V152" s="23" t="n"/>
      <c r="W152" s="32">
        <f>IF(V152="","",IFERROR(VLOOKUP(V152,'Challan Master'!$B$5:$D$124,3,FALSE),""))</f>
        <v/>
      </c>
      <c r="X152" s="22">
        <f>IF(V152="","",IFERROR(VLOOKUP(V152,'Challan Master'!$B$5:$D$124,2,FALSE),""))</f>
        <v/>
      </c>
      <c r="Y152" s="23" t="n"/>
    </row>
    <row r="153">
      <c r="A153" s="22">
        <f>IF(C153="","",ROW()-4)</f>
        <v/>
      </c>
      <c r="B153" s="22">
        <f>IF(C153="","",IF(MONTH(C153)&lt;=3,"Q4",IF(MONTH(C153)&lt;=6,"Q1",IF(MONTH(C153)&lt;=9,"Q2","Q3"))))</f>
        <v/>
      </c>
      <c r="C153" s="26" t="n"/>
      <c r="D153" s="23" t="n"/>
      <c r="E153" s="19" t="n"/>
      <c r="F153" s="22">
        <f>IF(E153="","",IFERROR(VLOOKUP(E153,'Vendor Master'!$B$5:$Q$54,2,FALSE),""))</f>
        <v/>
      </c>
      <c r="G153" s="22">
        <f>IF(E153="","",IFERROR(VLOOKUP(E153,'Vendor Master'!$B$5:$Q$54,4,FALSE),""))</f>
        <v/>
      </c>
      <c r="H153" s="20">
        <f>IF(E153="","",IFERROR(VLOOKUP(G153,'Rate Master'!$B$5:$C$16,2,FALSE),""))</f>
        <v/>
      </c>
      <c r="I153" s="28" t="n"/>
      <c r="J153" s="29">
        <f>IF(E153="","",IFERROR(IF(VLOOKUP(E153,'Vendor Master'!$B$5:$Q$54,12,FALSE)="Y",VLOOKUP(E153,'Vendor Master'!$B$5:$Q$54,14,FALSE),0),""))</f>
        <v/>
      </c>
      <c r="K153" s="30">
        <f>IF(OR(E153="",I153="",J153=""),"",I153*J153)</f>
        <v/>
      </c>
      <c r="L153" s="30">
        <f>IF(OR(E153="",I153=""),"",I153+IF(K153="",0,K153))</f>
        <v/>
      </c>
      <c r="M153" s="25">
        <f>IF(E153="","",IFERROR(IF(F153="",0.2,IF(AND(VLOOKUP(E153,'Vendor Master'!$B$5:$Q$54,7,FALSE)="Y",C153&gt;=VLOOKUP(E153,'Vendor Master'!$B$5:$Q$54,9,FALSE),C153&lt;=VLOOKUP(E153,'Vendor Master'!$B$5:$Q$54,10,FALSE)),VLOOKUP(E153,'Vendor Master'!$B$5:$Q$54,11,FALSE),VLOOKUP(E153,'Vendor Master'!$B$5:$Q$54,6,FALSE))),""))</f>
        <v/>
      </c>
      <c r="N153" s="30">
        <f>IF(OR(E153="",I153="",M153=""),"",I153*M153)</f>
        <v/>
      </c>
      <c r="O153" s="30">
        <f>IF(OR(E153="",L153=""),"",L153-IF(N153="",0,N153))</f>
        <v/>
      </c>
      <c r="P153" s="26" t="n"/>
      <c r="Q153" s="23" t="n"/>
      <c r="R153" s="28" t="n"/>
      <c r="S153" s="22">
        <f>IF(OR(R153="",O153=""),"",IF(ROUND(R153,2)=ROUND(O153,2),"OK","CHECK"))</f>
        <v/>
      </c>
      <c r="T153" s="31">
        <f>IF(OR(R153="",O153=""),"",R153-O153)</f>
        <v/>
      </c>
      <c r="U153" s="19" t="n"/>
      <c r="V153" s="23" t="n"/>
      <c r="W153" s="32">
        <f>IF(V153="","",IFERROR(VLOOKUP(V153,'Challan Master'!$B$5:$D$124,3,FALSE),""))</f>
        <v/>
      </c>
      <c r="X153" s="22">
        <f>IF(V153="","",IFERROR(VLOOKUP(V153,'Challan Master'!$B$5:$D$124,2,FALSE),""))</f>
        <v/>
      </c>
      <c r="Y153" s="23" t="n"/>
    </row>
    <row r="154">
      <c r="A154" s="22">
        <f>IF(C154="","",ROW()-4)</f>
        <v/>
      </c>
      <c r="B154" s="22">
        <f>IF(C154="","",IF(MONTH(C154)&lt;=3,"Q4",IF(MONTH(C154)&lt;=6,"Q1",IF(MONTH(C154)&lt;=9,"Q2","Q3"))))</f>
        <v/>
      </c>
      <c r="C154" s="26" t="n"/>
      <c r="D154" s="23" t="n"/>
      <c r="E154" s="19" t="n"/>
      <c r="F154" s="22">
        <f>IF(E154="","",IFERROR(VLOOKUP(E154,'Vendor Master'!$B$5:$Q$54,2,FALSE),""))</f>
        <v/>
      </c>
      <c r="G154" s="22">
        <f>IF(E154="","",IFERROR(VLOOKUP(E154,'Vendor Master'!$B$5:$Q$54,4,FALSE),""))</f>
        <v/>
      </c>
      <c r="H154" s="20">
        <f>IF(E154="","",IFERROR(VLOOKUP(G154,'Rate Master'!$B$5:$C$16,2,FALSE),""))</f>
        <v/>
      </c>
      <c r="I154" s="28" t="n"/>
      <c r="J154" s="29">
        <f>IF(E154="","",IFERROR(IF(VLOOKUP(E154,'Vendor Master'!$B$5:$Q$54,12,FALSE)="Y",VLOOKUP(E154,'Vendor Master'!$B$5:$Q$54,14,FALSE),0),""))</f>
        <v/>
      </c>
      <c r="K154" s="30">
        <f>IF(OR(E154="",I154="",J154=""),"",I154*J154)</f>
        <v/>
      </c>
      <c r="L154" s="30">
        <f>IF(OR(E154="",I154=""),"",I154+IF(K154="",0,K154))</f>
        <v/>
      </c>
      <c r="M154" s="25">
        <f>IF(E154="","",IFERROR(IF(F154="",0.2,IF(AND(VLOOKUP(E154,'Vendor Master'!$B$5:$Q$54,7,FALSE)="Y",C154&gt;=VLOOKUP(E154,'Vendor Master'!$B$5:$Q$54,9,FALSE),C154&lt;=VLOOKUP(E154,'Vendor Master'!$B$5:$Q$54,10,FALSE)),VLOOKUP(E154,'Vendor Master'!$B$5:$Q$54,11,FALSE),VLOOKUP(E154,'Vendor Master'!$B$5:$Q$54,6,FALSE))),""))</f>
        <v/>
      </c>
      <c r="N154" s="30">
        <f>IF(OR(E154="",I154="",M154=""),"",I154*M154)</f>
        <v/>
      </c>
      <c r="O154" s="30">
        <f>IF(OR(E154="",L154=""),"",L154-IF(N154="",0,N154))</f>
        <v/>
      </c>
      <c r="P154" s="26" t="n"/>
      <c r="Q154" s="23" t="n"/>
      <c r="R154" s="28" t="n"/>
      <c r="S154" s="22">
        <f>IF(OR(R154="",O154=""),"",IF(ROUND(R154,2)=ROUND(O154,2),"OK","CHECK"))</f>
        <v/>
      </c>
      <c r="T154" s="31">
        <f>IF(OR(R154="",O154=""),"",R154-O154)</f>
        <v/>
      </c>
      <c r="U154" s="19" t="n"/>
      <c r="V154" s="23" t="n"/>
      <c r="W154" s="32">
        <f>IF(V154="","",IFERROR(VLOOKUP(V154,'Challan Master'!$B$5:$D$124,3,FALSE),""))</f>
        <v/>
      </c>
      <c r="X154" s="22">
        <f>IF(V154="","",IFERROR(VLOOKUP(V154,'Challan Master'!$B$5:$D$124,2,FALSE),""))</f>
        <v/>
      </c>
      <c r="Y154" s="23" t="n"/>
    </row>
    <row r="155">
      <c r="A155" s="22">
        <f>IF(C155="","",ROW()-4)</f>
        <v/>
      </c>
      <c r="B155" s="22">
        <f>IF(C155="","",IF(MONTH(C155)&lt;=3,"Q4",IF(MONTH(C155)&lt;=6,"Q1",IF(MONTH(C155)&lt;=9,"Q2","Q3"))))</f>
        <v/>
      </c>
      <c r="C155" s="26" t="n"/>
      <c r="D155" s="23" t="n"/>
      <c r="E155" s="19" t="n"/>
      <c r="F155" s="22">
        <f>IF(E155="","",IFERROR(VLOOKUP(E155,'Vendor Master'!$B$5:$Q$54,2,FALSE),""))</f>
        <v/>
      </c>
      <c r="G155" s="22">
        <f>IF(E155="","",IFERROR(VLOOKUP(E155,'Vendor Master'!$B$5:$Q$54,4,FALSE),""))</f>
        <v/>
      </c>
      <c r="H155" s="20">
        <f>IF(E155="","",IFERROR(VLOOKUP(G155,'Rate Master'!$B$5:$C$16,2,FALSE),""))</f>
        <v/>
      </c>
      <c r="I155" s="28" t="n"/>
      <c r="J155" s="29">
        <f>IF(E155="","",IFERROR(IF(VLOOKUP(E155,'Vendor Master'!$B$5:$Q$54,12,FALSE)="Y",VLOOKUP(E155,'Vendor Master'!$B$5:$Q$54,14,FALSE),0),""))</f>
        <v/>
      </c>
      <c r="K155" s="30">
        <f>IF(OR(E155="",I155="",J155=""),"",I155*J155)</f>
        <v/>
      </c>
      <c r="L155" s="30">
        <f>IF(OR(E155="",I155=""),"",I155+IF(K155="",0,K155))</f>
        <v/>
      </c>
      <c r="M155" s="25">
        <f>IF(E155="","",IFERROR(IF(F155="",0.2,IF(AND(VLOOKUP(E155,'Vendor Master'!$B$5:$Q$54,7,FALSE)="Y",C155&gt;=VLOOKUP(E155,'Vendor Master'!$B$5:$Q$54,9,FALSE),C155&lt;=VLOOKUP(E155,'Vendor Master'!$B$5:$Q$54,10,FALSE)),VLOOKUP(E155,'Vendor Master'!$B$5:$Q$54,11,FALSE),VLOOKUP(E155,'Vendor Master'!$B$5:$Q$54,6,FALSE))),""))</f>
        <v/>
      </c>
      <c r="N155" s="30">
        <f>IF(OR(E155="",I155="",M155=""),"",I155*M155)</f>
        <v/>
      </c>
      <c r="O155" s="30">
        <f>IF(OR(E155="",L155=""),"",L155-IF(N155="",0,N155))</f>
        <v/>
      </c>
      <c r="P155" s="26" t="n"/>
      <c r="Q155" s="23" t="n"/>
      <c r="R155" s="28" t="n"/>
      <c r="S155" s="22">
        <f>IF(OR(R155="",O155=""),"",IF(ROUND(R155,2)=ROUND(O155,2),"OK","CHECK"))</f>
        <v/>
      </c>
      <c r="T155" s="31">
        <f>IF(OR(R155="",O155=""),"",R155-O155)</f>
        <v/>
      </c>
      <c r="U155" s="19" t="n"/>
      <c r="V155" s="23" t="n"/>
      <c r="W155" s="32">
        <f>IF(V155="","",IFERROR(VLOOKUP(V155,'Challan Master'!$B$5:$D$124,3,FALSE),""))</f>
        <v/>
      </c>
      <c r="X155" s="22">
        <f>IF(V155="","",IFERROR(VLOOKUP(V155,'Challan Master'!$B$5:$D$124,2,FALSE),""))</f>
        <v/>
      </c>
      <c r="Y155" s="23" t="n"/>
    </row>
    <row r="156">
      <c r="A156" s="22">
        <f>IF(C156="","",ROW()-4)</f>
        <v/>
      </c>
      <c r="B156" s="22">
        <f>IF(C156="","",IF(MONTH(C156)&lt;=3,"Q4",IF(MONTH(C156)&lt;=6,"Q1",IF(MONTH(C156)&lt;=9,"Q2","Q3"))))</f>
        <v/>
      </c>
      <c r="C156" s="26" t="n"/>
      <c r="D156" s="23" t="n"/>
      <c r="E156" s="19" t="n"/>
      <c r="F156" s="22">
        <f>IF(E156="","",IFERROR(VLOOKUP(E156,'Vendor Master'!$B$5:$Q$54,2,FALSE),""))</f>
        <v/>
      </c>
      <c r="G156" s="22">
        <f>IF(E156="","",IFERROR(VLOOKUP(E156,'Vendor Master'!$B$5:$Q$54,4,FALSE),""))</f>
        <v/>
      </c>
      <c r="H156" s="20">
        <f>IF(E156="","",IFERROR(VLOOKUP(G156,'Rate Master'!$B$5:$C$16,2,FALSE),""))</f>
        <v/>
      </c>
      <c r="I156" s="28" t="n"/>
      <c r="J156" s="29">
        <f>IF(E156="","",IFERROR(IF(VLOOKUP(E156,'Vendor Master'!$B$5:$Q$54,12,FALSE)="Y",VLOOKUP(E156,'Vendor Master'!$B$5:$Q$54,14,FALSE),0),""))</f>
        <v/>
      </c>
      <c r="K156" s="30">
        <f>IF(OR(E156="",I156="",J156=""),"",I156*J156)</f>
        <v/>
      </c>
      <c r="L156" s="30">
        <f>IF(OR(E156="",I156=""),"",I156+IF(K156="",0,K156))</f>
        <v/>
      </c>
      <c r="M156" s="25">
        <f>IF(E156="","",IFERROR(IF(F156="",0.2,IF(AND(VLOOKUP(E156,'Vendor Master'!$B$5:$Q$54,7,FALSE)="Y",C156&gt;=VLOOKUP(E156,'Vendor Master'!$B$5:$Q$54,9,FALSE),C156&lt;=VLOOKUP(E156,'Vendor Master'!$B$5:$Q$54,10,FALSE)),VLOOKUP(E156,'Vendor Master'!$B$5:$Q$54,11,FALSE),VLOOKUP(E156,'Vendor Master'!$B$5:$Q$54,6,FALSE))),""))</f>
        <v/>
      </c>
      <c r="N156" s="30">
        <f>IF(OR(E156="",I156="",M156=""),"",I156*M156)</f>
        <v/>
      </c>
      <c r="O156" s="30">
        <f>IF(OR(E156="",L156=""),"",L156-IF(N156="",0,N156))</f>
        <v/>
      </c>
      <c r="P156" s="26" t="n"/>
      <c r="Q156" s="23" t="n"/>
      <c r="R156" s="28" t="n"/>
      <c r="S156" s="22">
        <f>IF(OR(R156="",O156=""),"",IF(ROUND(R156,2)=ROUND(O156,2),"OK","CHECK"))</f>
        <v/>
      </c>
      <c r="T156" s="31">
        <f>IF(OR(R156="",O156=""),"",R156-O156)</f>
        <v/>
      </c>
      <c r="U156" s="19" t="n"/>
      <c r="V156" s="23" t="n"/>
      <c r="W156" s="32">
        <f>IF(V156="","",IFERROR(VLOOKUP(V156,'Challan Master'!$B$5:$D$124,3,FALSE),""))</f>
        <v/>
      </c>
      <c r="X156" s="22">
        <f>IF(V156="","",IFERROR(VLOOKUP(V156,'Challan Master'!$B$5:$D$124,2,FALSE),""))</f>
        <v/>
      </c>
      <c r="Y156" s="23" t="n"/>
    </row>
    <row r="157">
      <c r="A157" s="22">
        <f>IF(C157="","",ROW()-4)</f>
        <v/>
      </c>
      <c r="B157" s="22">
        <f>IF(C157="","",IF(MONTH(C157)&lt;=3,"Q4",IF(MONTH(C157)&lt;=6,"Q1",IF(MONTH(C157)&lt;=9,"Q2","Q3"))))</f>
        <v/>
      </c>
      <c r="C157" s="26" t="n"/>
      <c r="D157" s="23" t="n"/>
      <c r="E157" s="19" t="n"/>
      <c r="F157" s="22">
        <f>IF(E157="","",IFERROR(VLOOKUP(E157,'Vendor Master'!$B$5:$Q$54,2,FALSE),""))</f>
        <v/>
      </c>
      <c r="G157" s="22">
        <f>IF(E157="","",IFERROR(VLOOKUP(E157,'Vendor Master'!$B$5:$Q$54,4,FALSE),""))</f>
        <v/>
      </c>
      <c r="H157" s="20">
        <f>IF(E157="","",IFERROR(VLOOKUP(G157,'Rate Master'!$B$5:$C$16,2,FALSE),""))</f>
        <v/>
      </c>
      <c r="I157" s="28" t="n"/>
      <c r="J157" s="29">
        <f>IF(E157="","",IFERROR(IF(VLOOKUP(E157,'Vendor Master'!$B$5:$Q$54,12,FALSE)="Y",VLOOKUP(E157,'Vendor Master'!$B$5:$Q$54,14,FALSE),0),""))</f>
        <v/>
      </c>
      <c r="K157" s="30">
        <f>IF(OR(E157="",I157="",J157=""),"",I157*J157)</f>
        <v/>
      </c>
      <c r="L157" s="30">
        <f>IF(OR(E157="",I157=""),"",I157+IF(K157="",0,K157))</f>
        <v/>
      </c>
      <c r="M157" s="25">
        <f>IF(E157="","",IFERROR(IF(F157="",0.2,IF(AND(VLOOKUP(E157,'Vendor Master'!$B$5:$Q$54,7,FALSE)="Y",C157&gt;=VLOOKUP(E157,'Vendor Master'!$B$5:$Q$54,9,FALSE),C157&lt;=VLOOKUP(E157,'Vendor Master'!$B$5:$Q$54,10,FALSE)),VLOOKUP(E157,'Vendor Master'!$B$5:$Q$54,11,FALSE),VLOOKUP(E157,'Vendor Master'!$B$5:$Q$54,6,FALSE))),""))</f>
        <v/>
      </c>
      <c r="N157" s="30">
        <f>IF(OR(E157="",I157="",M157=""),"",I157*M157)</f>
        <v/>
      </c>
      <c r="O157" s="30">
        <f>IF(OR(E157="",L157=""),"",L157-IF(N157="",0,N157))</f>
        <v/>
      </c>
      <c r="P157" s="26" t="n"/>
      <c r="Q157" s="23" t="n"/>
      <c r="R157" s="28" t="n"/>
      <c r="S157" s="22">
        <f>IF(OR(R157="",O157=""),"",IF(ROUND(R157,2)=ROUND(O157,2),"OK","CHECK"))</f>
        <v/>
      </c>
      <c r="T157" s="31">
        <f>IF(OR(R157="",O157=""),"",R157-O157)</f>
        <v/>
      </c>
      <c r="U157" s="19" t="n"/>
      <c r="V157" s="23" t="n"/>
      <c r="W157" s="32">
        <f>IF(V157="","",IFERROR(VLOOKUP(V157,'Challan Master'!$B$5:$D$124,3,FALSE),""))</f>
        <v/>
      </c>
      <c r="X157" s="22">
        <f>IF(V157="","",IFERROR(VLOOKUP(V157,'Challan Master'!$B$5:$D$124,2,FALSE),""))</f>
        <v/>
      </c>
      <c r="Y157" s="23" t="n"/>
    </row>
    <row r="158">
      <c r="A158" s="22">
        <f>IF(C158="","",ROW()-4)</f>
        <v/>
      </c>
      <c r="B158" s="22">
        <f>IF(C158="","",IF(MONTH(C158)&lt;=3,"Q4",IF(MONTH(C158)&lt;=6,"Q1",IF(MONTH(C158)&lt;=9,"Q2","Q3"))))</f>
        <v/>
      </c>
      <c r="C158" s="26" t="n"/>
      <c r="D158" s="23" t="n"/>
      <c r="E158" s="19" t="n"/>
      <c r="F158" s="22">
        <f>IF(E158="","",IFERROR(VLOOKUP(E158,'Vendor Master'!$B$5:$Q$54,2,FALSE),""))</f>
        <v/>
      </c>
      <c r="G158" s="22">
        <f>IF(E158="","",IFERROR(VLOOKUP(E158,'Vendor Master'!$B$5:$Q$54,4,FALSE),""))</f>
        <v/>
      </c>
      <c r="H158" s="20">
        <f>IF(E158="","",IFERROR(VLOOKUP(G158,'Rate Master'!$B$5:$C$16,2,FALSE),""))</f>
        <v/>
      </c>
      <c r="I158" s="28" t="n"/>
      <c r="J158" s="29">
        <f>IF(E158="","",IFERROR(IF(VLOOKUP(E158,'Vendor Master'!$B$5:$Q$54,12,FALSE)="Y",VLOOKUP(E158,'Vendor Master'!$B$5:$Q$54,14,FALSE),0),""))</f>
        <v/>
      </c>
      <c r="K158" s="30">
        <f>IF(OR(E158="",I158="",J158=""),"",I158*J158)</f>
        <v/>
      </c>
      <c r="L158" s="30">
        <f>IF(OR(E158="",I158=""),"",I158+IF(K158="",0,K158))</f>
        <v/>
      </c>
      <c r="M158" s="25">
        <f>IF(E158="","",IFERROR(IF(F158="",0.2,IF(AND(VLOOKUP(E158,'Vendor Master'!$B$5:$Q$54,7,FALSE)="Y",C158&gt;=VLOOKUP(E158,'Vendor Master'!$B$5:$Q$54,9,FALSE),C158&lt;=VLOOKUP(E158,'Vendor Master'!$B$5:$Q$54,10,FALSE)),VLOOKUP(E158,'Vendor Master'!$B$5:$Q$54,11,FALSE),VLOOKUP(E158,'Vendor Master'!$B$5:$Q$54,6,FALSE))),""))</f>
        <v/>
      </c>
      <c r="N158" s="30">
        <f>IF(OR(E158="",I158="",M158=""),"",I158*M158)</f>
        <v/>
      </c>
      <c r="O158" s="30">
        <f>IF(OR(E158="",L158=""),"",L158-IF(N158="",0,N158))</f>
        <v/>
      </c>
      <c r="P158" s="26" t="n"/>
      <c r="Q158" s="23" t="n"/>
      <c r="R158" s="28" t="n"/>
      <c r="S158" s="22">
        <f>IF(OR(R158="",O158=""),"",IF(ROUND(R158,2)=ROUND(O158,2),"OK","CHECK"))</f>
        <v/>
      </c>
      <c r="T158" s="31">
        <f>IF(OR(R158="",O158=""),"",R158-O158)</f>
        <v/>
      </c>
      <c r="U158" s="19" t="n"/>
      <c r="V158" s="23" t="n"/>
      <c r="W158" s="32">
        <f>IF(V158="","",IFERROR(VLOOKUP(V158,'Challan Master'!$B$5:$D$124,3,FALSE),""))</f>
        <v/>
      </c>
      <c r="X158" s="22">
        <f>IF(V158="","",IFERROR(VLOOKUP(V158,'Challan Master'!$B$5:$D$124,2,FALSE),""))</f>
        <v/>
      </c>
      <c r="Y158" s="23" t="n"/>
    </row>
    <row r="159">
      <c r="A159" s="22">
        <f>IF(C159="","",ROW()-4)</f>
        <v/>
      </c>
      <c r="B159" s="22">
        <f>IF(C159="","",IF(MONTH(C159)&lt;=3,"Q4",IF(MONTH(C159)&lt;=6,"Q1",IF(MONTH(C159)&lt;=9,"Q2","Q3"))))</f>
        <v/>
      </c>
      <c r="C159" s="26" t="n"/>
      <c r="D159" s="23" t="n"/>
      <c r="E159" s="19" t="n"/>
      <c r="F159" s="22">
        <f>IF(E159="","",IFERROR(VLOOKUP(E159,'Vendor Master'!$B$5:$Q$54,2,FALSE),""))</f>
        <v/>
      </c>
      <c r="G159" s="22">
        <f>IF(E159="","",IFERROR(VLOOKUP(E159,'Vendor Master'!$B$5:$Q$54,4,FALSE),""))</f>
        <v/>
      </c>
      <c r="H159" s="20">
        <f>IF(E159="","",IFERROR(VLOOKUP(G159,'Rate Master'!$B$5:$C$16,2,FALSE),""))</f>
        <v/>
      </c>
      <c r="I159" s="28" t="n"/>
      <c r="J159" s="29">
        <f>IF(E159="","",IFERROR(IF(VLOOKUP(E159,'Vendor Master'!$B$5:$Q$54,12,FALSE)="Y",VLOOKUP(E159,'Vendor Master'!$B$5:$Q$54,14,FALSE),0),""))</f>
        <v/>
      </c>
      <c r="K159" s="30">
        <f>IF(OR(E159="",I159="",J159=""),"",I159*J159)</f>
        <v/>
      </c>
      <c r="L159" s="30">
        <f>IF(OR(E159="",I159=""),"",I159+IF(K159="",0,K159))</f>
        <v/>
      </c>
      <c r="M159" s="25">
        <f>IF(E159="","",IFERROR(IF(F159="",0.2,IF(AND(VLOOKUP(E159,'Vendor Master'!$B$5:$Q$54,7,FALSE)="Y",C159&gt;=VLOOKUP(E159,'Vendor Master'!$B$5:$Q$54,9,FALSE),C159&lt;=VLOOKUP(E159,'Vendor Master'!$B$5:$Q$54,10,FALSE)),VLOOKUP(E159,'Vendor Master'!$B$5:$Q$54,11,FALSE),VLOOKUP(E159,'Vendor Master'!$B$5:$Q$54,6,FALSE))),""))</f>
        <v/>
      </c>
      <c r="N159" s="30">
        <f>IF(OR(E159="",I159="",M159=""),"",I159*M159)</f>
        <v/>
      </c>
      <c r="O159" s="30">
        <f>IF(OR(E159="",L159=""),"",L159-IF(N159="",0,N159))</f>
        <v/>
      </c>
      <c r="P159" s="26" t="n"/>
      <c r="Q159" s="23" t="n"/>
      <c r="R159" s="28" t="n"/>
      <c r="S159" s="22">
        <f>IF(OR(R159="",O159=""),"",IF(ROUND(R159,2)=ROUND(O159,2),"OK","CHECK"))</f>
        <v/>
      </c>
      <c r="T159" s="31">
        <f>IF(OR(R159="",O159=""),"",R159-O159)</f>
        <v/>
      </c>
      <c r="U159" s="19" t="n"/>
      <c r="V159" s="23" t="n"/>
      <c r="W159" s="32">
        <f>IF(V159="","",IFERROR(VLOOKUP(V159,'Challan Master'!$B$5:$D$124,3,FALSE),""))</f>
        <v/>
      </c>
      <c r="X159" s="22">
        <f>IF(V159="","",IFERROR(VLOOKUP(V159,'Challan Master'!$B$5:$D$124,2,FALSE),""))</f>
        <v/>
      </c>
      <c r="Y159" s="23" t="n"/>
    </row>
    <row r="160">
      <c r="A160" s="22">
        <f>IF(C160="","",ROW()-4)</f>
        <v/>
      </c>
      <c r="B160" s="22">
        <f>IF(C160="","",IF(MONTH(C160)&lt;=3,"Q4",IF(MONTH(C160)&lt;=6,"Q1",IF(MONTH(C160)&lt;=9,"Q2","Q3"))))</f>
        <v/>
      </c>
      <c r="C160" s="26" t="n"/>
      <c r="D160" s="23" t="n"/>
      <c r="E160" s="19" t="n"/>
      <c r="F160" s="22">
        <f>IF(E160="","",IFERROR(VLOOKUP(E160,'Vendor Master'!$B$5:$Q$54,2,FALSE),""))</f>
        <v/>
      </c>
      <c r="G160" s="22">
        <f>IF(E160="","",IFERROR(VLOOKUP(E160,'Vendor Master'!$B$5:$Q$54,4,FALSE),""))</f>
        <v/>
      </c>
      <c r="H160" s="20">
        <f>IF(E160="","",IFERROR(VLOOKUP(G160,'Rate Master'!$B$5:$C$16,2,FALSE),""))</f>
        <v/>
      </c>
      <c r="I160" s="28" t="n"/>
      <c r="J160" s="29">
        <f>IF(E160="","",IFERROR(IF(VLOOKUP(E160,'Vendor Master'!$B$5:$Q$54,12,FALSE)="Y",VLOOKUP(E160,'Vendor Master'!$B$5:$Q$54,14,FALSE),0),""))</f>
        <v/>
      </c>
      <c r="K160" s="30">
        <f>IF(OR(E160="",I160="",J160=""),"",I160*J160)</f>
        <v/>
      </c>
      <c r="L160" s="30">
        <f>IF(OR(E160="",I160=""),"",I160+IF(K160="",0,K160))</f>
        <v/>
      </c>
      <c r="M160" s="25">
        <f>IF(E160="","",IFERROR(IF(F160="",0.2,IF(AND(VLOOKUP(E160,'Vendor Master'!$B$5:$Q$54,7,FALSE)="Y",C160&gt;=VLOOKUP(E160,'Vendor Master'!$B$5:$Q$54,9,FALSE),C160&lt;=VLOOKUP(E160,'Vendor Master'!$B$5:$Q$54,10,FALSE)),VLOOKUP(E160,'Vendor Master'!$B$5:$Q$54,11,FALSE),VLOOKUP(E160,'Vendor Master'!$B$5:$Q$54,6,FALSE))),""))</f>
        <v/>
      </c>
      <c r="N160" s="30">
        <f>IF(OR(E160="",I160="",M160=""),"",I160*M160)</f>
        <v/>
      </c>
      <c r="O160" s="30">
        <f>IF(OR(E160="",L160=""),"",L160-IF(N160="",0,N160))</f>
        <v/>
      </c>
      <c r="P160" s="26" t="n"/>
      <c r="Q160" s="23" t="n"/>
      <c r="R160" s="28" t="n"/>
      <c r="S160" s="22">
        <f>IF(OR(R160="",O160=""),"",IF(ROUND(R160,2)=ROUND(O160,2),"OK","CHECK"))</f>
        <v/>
      </c>
      <c r="T160" s="31">
        <f>IF(OR(R160="",O160=""),"",R160-O160)</f>
        <v/>
      </c>
      <c r="U160" s="19" t="n"/>
      <c r="V160" s="23" t="n"/>
      <c r="W160" s="32">
        <f>IF(V160="","",IFERROR(VLOOKUP(V160,'Challan Master'!$B$5:$D$124,3,FALSE),""))</f>
        <v/>
      </c>
      <c r="X160" s="22">
        <f>IF(V160="","",IFERROR(VLOOKUP(V160,'Challan Master'!$B$5:$D$124,2,FALSE),""))</f>
        <v/>
      </c>
      <c r="Y160" s="23" t="n"/>
    </row>
    <row r="161">
      <c r="A161" s="22">
        <f>IF(C161="","",ROW()-4)</f>
        <v/>
      </c>
      <c r="B161" s="22">
        <f>IF(C161="","",IF(MONTH(C161)&lt;=3,"Q4",IF(MONTH(C161)&lt;=6,"Q1",IF(MONTH(C161)&lt;=9,"Q2","Q3"))))</f>
        <v/>
      </c>
      <c r="C161" s="26" t="n"/>
      <c r="D161" s="23" t="n"/>
      <c r="E161" s="19" t="n"/>
      <c r="F161" s="22">
        <f>IF(E161="","",IFERROR(VLOOKUP(E161,'Vendor Master'!$B$5:$Q$54,2,FALSE),""))</f>
        <v/>
      </c>
      <c r="G161" s="22">
        <f>IF(E161="","",IFERROR(VLOOKUP(E161,'Vendor Master'!$B$5:$Q$54,4,FALSE),""))</f>
        <v/>
      </c>
      <c r="H161" s="20">
        <f>IF(E161="","",IFERROR(VLOOKUP(G161,'Rate Master'!$B$5:$C$16,2,FALSE),""))</f>
        <v/>
      </c>
      <c r="I161" s="28" t="n"/>
      <c r="J161" s="29">
        <f>IF(E161="","",IFERROR(IF(VLOOKUP(E161,'Vendor Master'!$B$5:$Q$54,12,FALSE)="Y",VLOOKUP(E161,'Vendor Master'!$B$5:$Q$54,14,FALSE),0),""))</f>
        <v/>
      </c>
      <c r="K161" s="30">
        <f>IF(OR(E161="",I161="",J161=""),"",I161*J161)</f>
        <v/>
      </c>
      <c r="L161" s="30">
        <f>IF(OR(E161="",I161=""),"",I161+IF(K161="",0,K161))</f>
        <v/>
      </c>
      <c r="M161" s="25">
        <f>IF(E161="","",IFERROR(IF(F161="",0.2,IF(AND(VLOOKUP(E161,'Vendor Master'!$B$5:$Q$54,7,FALSE)="Y",C161&gt;=VLOOKUP(E161,'Vendor Master'!$B$5:$Q$54,9,FALSE),C161&lt;=VLOOKUP(E161,'Vendor Master'!$B$5:$Q$54,10,FALSE)),VLOOKUP(E161,'Vendor Master'!$B$5:$Q$54,11,FALSE),VLOOKUP(E161,'Vendor Master'!$B$5:$Q$54,6,FALSE))),""))</f>
        <v/>
      </c>
      <c r="N161" s="30">
        <f>IF(OR(E161="",I161="",M161=""),"",I161*M161)</f>
        <v/>
      </c>
      <c r="O161" s="30">
        <f>IF(OR(E161="",L161=""),"",L161-IF(N161="",0,N161))</f>
        <v/>
      </c>
      <c r="P161" s="26" t="n"/>
      <c r="Q161" s="23" t="n"/>
      <c r="R161" s="28" t="n"/>
      <c r="S161" s="22">
        <f>IF(OR(R161="",O161=""),"",IF(ROUND(R161,2)=ROUND(O161,2),"OK","CHECK"))</f>
        <v/>
      </c>
      <c r="T161" s="31">
        <f>IF(OR(R161="",O161=""),"",R161-O161)</f>
        <v/>
      </c>
      <c r="U161" s="19" t="n"/>
      <c r="V161" s="23" t="n"/>
      <c r="W161" s="32">
        <f>IF(V161="","",IFERROR(VLOOKUP(V161,'Challan Master'!$B$5:$D$124,3,FALSE),""))</f>
        <v/>
      </c>
      <c r="X161" s="22">
        <f>IF(V161="","",IFERROR(VLOOKUP(V161,'Challan Master'!$B$5:$D$124,2,FALSE),""))</f>
        <v/>
      </c>
      <c r="Y161" s="23" t="n"/>
    </row>
    <row r="162">
      <c r="A162" s="22">
        <f>IF(C162="","",ROW()-4)</f>
        <v/>
      </c>
      <c r="B162" s="22">
        <f>IF(C162="","",IF(MONTH(C162)&lt;=3,"Q4",IF(MONTH(C162)&lt;=6,"Q1",IF(MONTH(C162)&lt;=9,"Q2","Q3"))))</f>
        <v/>
      </c>
      <c r="C162" s="26" t="n"/>
      <c r="D162" s="23" t="n"/>
      <c r="E162" s="19" t="n"/>
      <c r="F162" s="22">
        <f>IF(E162="","",IFERROR(VLOOKUP(E162,'Vendor Master'!$B$5:$Q$54,2,FALSE),""))</f>
        <v/>
      </c>
      <c r="G162" s="22">
        <f>IF(E162="","",IFERROR(VLOOKUP(E162,'Vendor Master'!$B$5:$Q$54,4,FALSE),""))</f>
        <v/>
      </c>
      <c r="H162" s="20">
        <f>IF(E162="","",IFERROR(VLOOKUP(G162,'Rate Master'!$B$5:$C$16,2,FALSE),""))</f>
        <v/>
      </c>
      <c r="I162" s="28" t="n"/>
      <c r="J162" s="29">
        <f>IF(E162="","",IFERROR(IF(VLOOKUP(E162,'Vendor Master'!$B$5:$Q$54,12,FALSE)="Y",VLOOKUP(E162,'Vendor Master'!$B$5:$Q$54,14,FALSE),0),""))</f>
        <v/>
      </c>
      <c r="K162" s="30">
        <f>IF(OR(E162="",I162="",J162=""),"",I162*J162)</f>
        <v/>
      </c>
      <c r="L162" s="30">
        <f>IF(OR(E162="",I162=""),"",I162+IF(K162="",0,K162))</f>
        <v/>
      </c>
      <c r="M162" s="25">
        <f>IF(E162="","",IFERROR(IF(F162="",0.2,IF(AND(VLOOKUP(E162,'Vendor Master'!$B$5:$Q$54,7,FALSE)="Y",C162&gt;=VLOOKUP(E162,'Vendor Master'!$B$5:$Q$54,9,FALSE),C162&lt;=VLOOKUP(E162,'Vendor Master'!$B$5:$Q$54,10,FALSE)),VLOOKUP(E162,'Vendor Master'!$B$5:$Q$54,11,FALSE),VLOOKUP(E162,'Vendor Master'!$B$5:$Q$54,6,FALSE))),""))</f>
        <v/>
      </c>
      <c r="N162" s="30">
        <f>IF(OR(E162="",I162="",M162=""),"",I162*M162)</f>
        <v/>
      </c>
      <c r="O162" s="30">
        <f>IF(OR(E162="",L162=""),"",L162-IF(N162="",0,N162))</f>
        <v/>
      </c>
      <c r="P162" s="26" t="n"/>
      <c r="Q162" s="23" t="n"/>
      <c r="R162" s="28" t="n"/>
      <c r="S162" s="22">
        <f>IF(OR(R162="",O162=""),"",IF(ROUND(R162,2)=ROUND(O162,2),"OK","CHECK"))</f>
        <v/>
      </c>
      <c r="T162" s="31">
        <f>IF(OR(R162="",O162=""),"",R162-O162)</f>
        <v/>
      </c>
      <c r="U162" s="19" t="n"/>
      <c r="V162" s="23" t="n"/>
      <c r="W162" s="32">
        <f>IF(V162="","",IFERROR(VLOOKUP(V162,'Challan Master'!$B$5:$D$124,3,FALSE),""))</f>
        <v/>
      </c>
      <c r="X162" s="22">
        <f>IF(V162="","",IFERROR(VLOOKUP(V162,'Challan Master'!$B$5:$D$124,2,FALSE),""))</f>
        <v/>
      </c>
      <c r="Y162" s="23" t="n"/>
    </row>
    <row r="163">
      <c r="A163" s="22">
        <f>IF(C163="","",ROW()-4)</f>
        <v/>
      </c>
      <c r="B163" s="22">
        <f>IF(C163="","",IF(MONTH(C163)&lt;=3,"Q4",IF(MONTH(C163)&lt;=6,"Q1",IF(MONTH(C163)&lt;=9,"Q2","Q3"))))</f>
        <v/>
      </c>
      <c r="C163" s="26" t="n"/>
      <c r="D163" s="23" t="n"/>
      <c r="E163" s="19" t="n"/>
      <c r="F163" s="22">
        <f>IF(E163="","",IFERROR(VLOOKUP(E163,'Vendor Master'!$B$5:$Q$54,2,FALSE),""))</f>
        <v/>
      </c>
      <c r="G163" s="22">
        <f>IF(E163="","",IFERROR(VLOOKUP(E163,'Vendor Master'!$B$5:$Q$54,4,FALSE),""))</f>
        <v/>
      </c>
      <c r="H163" s="20">
        <f>IF(E163="","",IFERROR(VLOOKUP(G163,'Rate Master'!$B$5:$C$16,2,FALSE),""))</f>
        <v/>
      </c>
      <c r="I163" s="28" t="n"/>
      <c r="J163" s="29">
        <f>IF(E163="","",IFERROR(IF(VLOOKUP(E163,'Vendor Master'!$B$5:$Q$54,12,FALSE)="Y",VLOOKUP(E163,'Vendor Master'!$B$5:$Q$54,14,FALSE),0),""))</f>
        <v/>
      </c>
      <c r="K163" s="30">
        <f>IF(OR(E163="",I163="",J163=""),"",I163*J163)</f>
        <v/>
      </c>
      <c r="L163" s="30">
        <f>IF(OR(E163="",I163=""),"",I163+IF(K163="",0,K163))</f>
        <v/>
      </c>
      <c r="M163" s="25">
        <f>IF(E163="","",IFERROR(IF(F163="",0.2,IF(AND(VLOOKUP(E163,'Vendor Master'!$B$5:$Q$54,7,FALSE)="Y",C163&gt;=VLOOKUP(E163,'Vendor Master'!$B$5:$Q$54,9,FALSE),C163&lt;=VLOOKUP(E163,'Vendor Master'!$B$5:$Q$54,10,FALSE)),VLOOKUP(E163,'Vendor Master'!$B$5:$Q$54,11,FALSE),VLOOKUP(E163,'Vendor Master'!$B$5:$Q$54,6,FALSE))),""))</f>
        <v/>
      </c>
      <c r="N163" s="30">
        <f>IF(OR(E163="",I163="",M163=""),"",I163*M163)</f>
        <v/>
      </c>
      <c r="O163" s="30">
        <f>IF(OR(E163="",L163=""),"",L163-IF(N163="",0,N163))</f>
        <v/>
      </c>
      <c r="P163" s="26" t="n"/>
      <c r="Q163" s="23" t="n"/>
      <c r="R163" s="28" t="n"/>
      <c r="S163" s="22">
        <f>IF(OR(R163="",O163=""),"",IF(ROUND(R163,2)=ROUND(O163,2),"OK","CHECK"))</f>
        <v/>
      </c>
      <c r="T163" s="31">
        <f>IF(OR(R163="",O163=""),"",R163-O163)</f>
        <v/>
      </c>
      <c r="U163" s="19" t="n"/>
      <c r="V163" s="23" t="n"/>
      <c r="W163" s="32">
        <f>IF(V163="","",IFERROR(VLOOKUP(V163,'Challan Master'!$B$5:$D$124,3,FALSE),""))</f>
        <v/>
      </c>
      <c r="X163" s="22">
        <f>IF(V163="","",IFERROR(VLOOKUP(V163,'Challan Master'!$B$5:$D$124,2,FALSE),""))</f>
        <v/>
      </c>
      <c r="Y163" s="23" t="n"/>
    </row>
    <row r="164">
      <c r="A164" s="22">
        <f>IF(C164="","",ROW()-4)</f>
        <v/>
      </c>
      <c r="B164" s="22">
        <f>IF(C164="","",IF(MONTH(C164)&lt;=3,"Q4",IF(MONTH(C164)&lt;=6,"Q1",IF(MONTH(C164)&lt;=9,"Q2","Q3"))))</f>
        <v/>
      </c>
      <c r="C164" s="26" t="n"/>
      <c r="D164" s="23" t="n"/>
      <c r="E164" s="19" t="n"/>
      <c r="F164" s="22">
        <f>IF(E164="","",IFERROR(VLOOKUP(E164,'Vendor Master'!$B$5:$Q$54,2,FALSE),""))</f>
        <v/>
      </c>
      <c r="G164" s="22">
        <f>IF(E164="","",IFERROR(VLOOKUP(E164,'Vendor Master'!$B$5:$Q$54,4,FALSE),""))</f>
        <v/>
      </c>
      <c r="H164" s="20">
        <f>IF(E164="","",IFERROR(VLOOKUP(G164,'Rate Master'!$B$5:$C$16,2,FALSE),""))</f>
        <v/>
      </c>
      <c r="I164" s="28" t="n"/>
      <c r="J164" s="29">
        <f>IF(E164="","",IFERROR(IF(VLOOKUP(E164,'Vendor Master'!$B$5:$Q$54,12,FALSE)="Y",VLOOKUP(E164,'Vendor Master'!$B$5:$Q$54,14,FALSE),0),""))</f>
        <v/>
      </c>
      <c r="K164" s="30">
        <f>IF(OR(E164="",I164="",J164=""),"",I164*J164)</f>
        <v/>
      </c>
      <c r="L164" s="30">
        <f>IF(OR(E164="",I164=""),"",I164+IF(K164="",0,K164))</f>
        <v/>
      </c>
      <c r="M164" s="25">
        <f>IF(E164="","",IFERROR(IF(F164="",0.2,IF(AND(VLOOKUP(E164,'Vendor Master'!$B$5:$Q$54,7,FALSE)="Y",C164&gt;=VLOOKUP(E164,'Vendor Master'!$B$5:$Q$54,9,FALSE),C164&lt;=VLOOKUP(E164,'Vendor Master'!$B$5:$Q$54,10,FALSE)),VLOOKUP(E164,'Vendor Master'!$B$5:$Q$54,11,FALSE),VLOOKUP(E164,'Vendor Master'!$B$5:$Q$54,6,FALSE))),""))</f>
        <v/>
      </c>
      <c r="N164" s="30">
        <f>IF(OR(E164="",I164="",M164=""),"",I164*M164)</f>
        <v/>
      </c>
      <c r="O164" s="30">
        <f>IF(OR(E164="",L164=""),"",L164-IF(N164="",0,N164))</f>
        <v/>
      </c>
      <c r="P164" s="26" t="n"/>
      <c r="Q164" s="23" t="n"/>
      <c r="R164" s="28" t="n"/>
      <c r="S164" s="22">
        <f>IF(OR(R164="",O164=""),"",IF(ROUND(R164,2)=ROUND(O164,2),"OK","CHECK"))</f>
        <v/>
      </c>
      <c r="T164" s="31">
        <f>IF(OR(R164="",O164=""),"",R164-O164)</f>
        <v/>
      </c>
      <c r="U164" s="19" t="n"/>
      <c r="V164" s="23" t="n"/>
      <c r="W164" s="32">
        <f>IF(V164="","",IFERROR(VLOOKUP(V164,'Challan Master'!$B$5:$D$124,3,FALSE),""))</f>
        <v/>
      </c>
      <c r="X164" s="22">
        <f>IF(V164="","",IFERROR(VLOOKUP(V164,'Challan Master'!$B$5:$D$124,2,FALSE),""))</f>
        <v/>
      </c>
      <c r="Y164" s="23" t="n"/>
    </row>
    <row r="165">
      <c r="A165" s="22">
        <f>IF(C165="","",ROW()-4)</f>
        <v/>
      </c>
      <c r="B165" s="22">
        <f>IF(C165="","",IF(MONTH(C165)&lt;=3,"Q4",IF(MONTH(C165)&lt;=6,"Q1",IF(MONTH(C165)&lt;=9,"Q2","Q3"))))</f>
        <v/>
      </c>
      <c r="C165" s="26" t="n"/>
      <c r="D165" s="23" t="n"/>
      <c r="E165" s="19" t="n"/>
      <c r="F165" s="22">
        <f>IF(E165="","",IFERROR(VLOOKUP(E165,'Vendor Master'!$B$5:$Q$54,2,FALSE),""))</f>
        <v/>
      </c>
      <c r="G165" s="22">
        <f>IF(E165="","",IFERROR(VLOOKUP(E165,'Vendor Master'!$B$5:$Q$54,4,FALSE),""))</f>
        <v/>
      </c>
      <c r="H165" s="20">
        <f>IF(E165="","",IFERROR(VLOOKUP(G165,'Rate Master'!$B$5:$C$16,2,FALSE),""))</f>
        <v/>
      </c>
      <c r="I165" s="28" t="n"/>
      <c r="J165" s="29">
        <f>IF(E165="","",IFERROR(IF(VLOOKUP(E165,'Vendor Master'!$B$5:$Q$54,12,FALSE)="Y",VLOOKUP(E165,'Vendor Master'!$B$5:$Q$54,14,FALSE),0),""))</f>
        <v/>
      </c>
      <c r="K165" s="30">
        <f>IF(OR(E165="",I165="",J165=""),"",I165*J165)</f>
        <v/>
      </c>
      <c r="L165" s="30">
        <f>IF(OR(E165="",I165=""),"",I165+IF(K165="",0,K165))</f>
        <v/>
      </c>
      <c r="M165" s="25">
        <f>IF(E165="","",IFERROR(IF(F165="",0.2,IF(AND(VLOOKUP(E165,'Vendor Master'!$B$5:$Q$54,7,FALSE)="Y",C165&gt;=VLOOKUP(E165,'Vendor Master'!$B$5:$Q$54,9,FALSE),C165&lt;=VLOOKUP(E165,'Vendor Master'!$B$5:$Q$54,10,FALSE)),VLOOKUP(E165,'Vendor Master'!$B$5:$Q$54,11,FALSE),VLOOKUP(E165,'Vendor Master'!$B$5:$Q$54,6,FALSE))),""))</f>
        <v/>
      </c>
      <c r="N165" s="30">
        <f>IF(OR(E165="",I165="",M165=""),"",I165*M165)</f>
        <v/>
      </c>
      <c r="O165" s="30">
        <f>IF(OR(E165="",L165=""),"",L165-IF(N165="",0,N165))</f>
        <v/>
      </c>
      <c r="P165" s="26" t="n"/>
      <c r="Q165" s="23" t="n"/>
      <c r="R165" s="28" t="n"/>
      <c r="S165" s="22">
        <f>IF(OR(R165="",O165=""),"",IF(ROUND(R165,2)=ROUND(O165,2),"OK","CHECK"))</f>
        <v/>
      </c>
      <c r="T165" s="31">
        <f>IF(OR(R165="",O165=""),"",R165-O165)</f>
        <v/>
      </c>
      <c r="U165" s="19" t="n"/>
      <c r="V165" s="23" t="n"/>
      <c r="W165" s="32">
        <f>IF(V165="","",IFERROR(VLOOKUP(V165,'Challan Master'!$B$5:$D$124,3,FALSE),""))</f>
        <v/>
      </c>
      <c r="X165" s="22">
        <f>IF(V165="","",IFERROR(VLOOKUP(V165,'Challan Master'!$B$5:$D$124,2,FALSE),""))</f>
        <v/>
      </c>
      <c r="Y165" s="23" t="n"/>
    </row>
    <row r="166">
      <c r="A166" s="22">
        <f>IF(C166="","",ROW()-4)</f>
        <v/>
      </c>
      <c r="B166" s="22">
        <f>IF(C166="","",IF(MONTH(C166)&lt;=3,"Q4",IF(MONTH(C166)&lt;=6,"Q1",IF(MONTH(C166)&lt;=9,"Q2","Q3"))))</f>
        <v/>
      </c>
      <c r="C166" s="26" t="n"/>
      <c r="D166" s="23" t="n"/>
      <c r="E166" s="19" t="n"/>
      <c r="F166" s="22">
        <f>IF(E166="","",IFERROR(VLOOKUP(E166,'Vendor Master'!$B$5:$Q$54,2,FALSE),""))</f>
        <v/>
      </c>
      <c r="G166" s="22">
        <f>IF(E166="","",IFERROR(VLOOKUP(E166,'Vendor Master'!$B$5:$Q$54,4,FALSE),""))</f>
        <v/>
      </c>
      <c r="H166" s="20">
        <f>IF(E166="","",IFERROR(VLOOKUP(G166,'Rate Master'!$B$5:$C$16,2,FALSE),""))</f>
        <v/>
      </c>
      <c r="I166" s="28" t="n"/>
      <c r="J166" s="29">
        <f>IF(E166="","",IFERROR(IF(VLOOKUP(E166,'Vendor Master'!$B$5:$Q$54,12,FALSE)="Y",VLOOKUP(E166,'Vendor Master'!$B$5:$Q$54,14,FALSE),0),""))</f>
        <v/>
      </c>
      <c r="K166" s="30">
        <f>IF(OR(E166="",I166="",J166=""),"",I166*J166)</f>
        <v/>
      </c>
      <c r="L166" s="30">
        <f>IF(OR(E166="",I166=""),"",I166+IF(K166="",0,K166))</f>
        <v/>
      </c>
      <c r="M166" s="25">
        <f>IF(E166="","",IFERROR(IF(F166="",0.2,IF(AND(VLOOKUP(E166,'Vendor Master'!$B$5:$Q$54,7,FALSE)="Y",C166&gt;=VLOOKUP(E166,'Vendor Master'!$B$5:$Q$54,9,FALSE),C166&lt;=VLOOKUP(E166,'Vendor Master'!$B$5:$Q$54,10,FALSE)),VLOOKUP(E166,'Vendor Master'!$B$5:$Q$54,11,FALSE),VLOOKUP(E166,'Vendor Master'!$B$5:$Q$54,6,FALSE))),""))</f>
        <v/>
      </c>
      <c r="N166" s="30">
        <f>IF(OR(E166="",I166="",M166=""),"",I166*M166)</f>
        <v/>
      </c>
      <c r="O166" s="30">
        <f>IF(OR(E166="",L166=""),"",L166-IF(N166="",0,N166))</f>
        <v/>
      </c>
      <c r="P166" s="26" t="n"/>
      <c r="Q166" s="23" t="n"/>
      <c r="R166" s="28" t="n"/>
      <c r="S166" s="22">
        <f>IF(OR(R166="",O166=""),"",IF(ROUND(R166,2)=ROUND(O166,2),"OK","CHECK"))</f>
        <v/>
      </c>
      <c r="T166" s="31">
        <f>IF(OR(R166="",O166=""),"",R166-O166)</f>
        <v/>
      </c>
      <c r="U166" s="19" t="n"/>
      <c r="V166" s="23" t="n"/>
      <c r="W166" s="32">
        <f>IF(V166="","",IFERROR(VLOOKUP(V166,'Challan Master'!$B$5:$D$124,3,FALSE),""))</f>
        <v/>
      </c>
      <c r="X166" s="22">
        <f>IF(V166="","",IFERROR(VLOOKUP(V166,'Challan Master'!$B$5:$D$124,2,FALSE),""))</f>
        <v/>
      </c>
      <c r="Y166" s="23" t="n"/>
    </row>
    <row r="167">
      <c r="A167" s="22">
        <f>IF(C167="","",ROW()-4)</f>
        <v/>
      </c>
      <c r="B167" s="22">
        <f>IF(C167="","",IF(MONTH(C167)&lt;=3,"Q4",IF(MONTH(C167)&lt;=6,"Q1",IF(MONTH(C167)&lt;=9,"Q2","Q3"))))</f>
        <v/>
      </c>
      <c r="C167" s="26" t="n"/>
      <c r="D167" s="23" t="n"/>
      <c r="E167" s="19" t="n"/>
      <c r="F167" s="22">
        <f>IF(E167="","",IFERROR(VLOOKUP(E167,'Vendor Master'!$B$5:$Q$54,2,FALSE),""))</f>
        <v/>
      </c>
      <c r="G167" s="22">
        <f>IF(E167="","",IFERROR(VLOOKUP(E167,'Vendor Master'!$B$5:$Q$54,4,FALSE),""))</f>
        <v/>
      </c>
      <c r="H167" s="20">
        <f>IF(E167="","",IFERROR(VLOOKUP(G167,'Rate Master'!$B$5:$C$16,2,FALSE),""))</f>
        <v/>
      </c>
      <c r="I167" s="28" t="n"/>
      <c r="J167" s="29">
        <f>IF(E167="","",IFERROR(IF(VLOOKUP(E167,'Vendor Master'!$B$5:$Q$54,12,FALSE)="Y",VLOOKUP(E167,'Vendor Master'!$B$5:$Q$54,14,FALSE),0),""))</f>
        <v/>
      </c>
      <c r="K167" s="30">
        <f>IF(OR(E167="",I167="",J167=""),"",I167*J167)</f>
        <v/>
      </c>
      <c r="L167" s="30">
        <f>IF(OR(E167="",I167=""),"",I167+IF(K167="",0,K167))</f>
        <v/>
      </c>
      <c r="M167" s="25">
        <f>IF(E167="","",IFERROR(IF(F167="",0.2,IF(AND(VLOOKUP(E167,'Vendor Master'!$B$5:$Q$54,7,FALSE)="Y",C167&gt;=VLOOKUP(E167,'Vendor Master'!$B$5:$Q$54,9,FALSE),C167&lt;=VLOOKUP(E167,'Vendor Master'!$B$5:$Q$54,10,FALSE)),VLOOKUP(E167,'Vendor Master'!$B$5:$Q$54,11,FALSE),VLOOKUP(E167,'Vendor Master'!$B$5:$Q$54,6,FALSE))),""))</f>
        <v/>
      </c>
      <c r="N167" s="30">
        <f>IF(OR(E167="",I167="",M167=""),"",I167*M167)</f>
        <v/>
      </c>
      <c r="O167" s="30">
        <f>IF(OR(E167="",L167=""),"",L167-IF(N167="",0,N167))</f>
        <v/>
      </c>
      <c r="P167" s="26" t="n"/>
      <c r="Q167" s="23" t="n"/>
      <c r="R167" s="28" t="n"/>
      <c r="S167" s="22">
        <f>IF(OR(R167="",O167=""),"",IF(ROUND(R167,2)=ROUND(O167,2),"OK","CHECK"))</f>
        <v/>
      </c>
      <c r="T167" s="31">
        <f>IF(OR(R167="",O167=""),"",R167-O167)</f>
        <v/>
      </c>
      <c r="U167" s="19" t="n"/>
      <c r="V167" s="23" t="n"/>
      <c r="W167" s="32">
        <f>IF(V167="","",IFERROR(VLOOKUP(V167,'Challan Master'!$B$5:$D$124,3,FALSE),""))</f>
        <v/>
      </c>
      <c r="X167" s="22">
        <f>IF(V167="","",IFERROR(VLOOKUP(V167,'Challan Master'!$B$5:$D$124,2,FALSE),""))</f>
        <v/>
      </c>
      <c r="Y167" s="23" t="n"/>
    </row>
    <row r="168">
      <c r="A168" s="22">
        <f>IF(C168="","",ROW()-4)</f>
        <v/>
      </c>
      <c r="B168" s="22">
        <f>IF(C168="","",IF(MONTH(C168)&lt;=3,"Q4",IF(MONTH(C168)&lt;=6,"Q1",IF(MONTH(C168)&lt;=9,"Q2","Q3"))))</f>
        <v/>
      </c>
      <c r="C168" s="26" t="n"/>
      <c r="D168" s="23" t="n"/>
      <c r="E168" s="19" t="n"/>
      <c r="F168" s="22">
        <f>IF(E168="","",IFERROR(VLOOKUP(E168,'Vendor Master'!$B$5:$Q$54,2,FALSE),""))</f>
        <v/>
      </c>
      <c r="G168" s="22">
        <f>IF(E168="","",IFERROR(VLOOKUP(E168,'Vendor Master'!$B$5:$Q$54,4,FALSE),""))</f>
        <v/>
      </c>
      <c r="H168" s="20">
        <f>IF(E168="","",IFERROR(VLOOKUP(G168,'Rate Master'!$B$5:$C$16,2,FALSE),""))</f>
        <v/>
      </c>
      <c r="I168" s="28" t="n"/>
      <c r="J168" s="29">
        <f>IF(E168="","",IFERROR(IF(VLOOKUP(E168,'Vendor Master'!$B$5:$Q$54,12,FALSE)="Y",VLOOKUP(E168,'Vendor Master'!$B$5:$Q$54,14,FALSE),0),""))</f>
        <v/>
      </c>
      <c r="K168" s="30">
        <f>IF(OR(E168="",I168="",J168=""),"",I168*J168)</f>
        <v/>
      </c>
      <c r="L168" s="30">
        <f>IF(OR(E168="",I168=""),"",I168+IF(K168="",0,K168))</f>
        <v/>
      </c>
      <c r="M168" s="25">
        <f>IF(E168="","",IFERROR(IF(F168="",0.2,IF(AND(VLOOKUP(E168,'Vendor Master'!$B$5:$Q$54,7,FALSE)="Y",C168&gt;=VLOOKUP(E168,'Vendor Master'!$B$5:$Q$54,9,FALSE),C168&lt;=VLOOKUP(E168,'Vendor Master'!$B$5:$Q$54,10,FALSE)),VLOOKUP(E168,'Vendor Master'!$B$5:$Q$54,11,FALSE),VLOOKUP(E168,'Vendor Master'!$B$5:$Q$54,6,FALSE))),""))</f>
        <v/>
      </c>
      <c r="N168" s="30">
        <f>IF(OR(E168="",I168="",M168=""),"",I168*M168)</f>
        <v/>
      </c>
      <c r="O168" s="30">
        <f>IF(OR(E168="",L168=""),"",L168-IF(N168="",0,N168))</f>
        <v/>
      </c>
      <c r="P168" s="26" t="n"/>
      <c r="Q168" s="23" t="n"/>
      <c r="R168" s="28" t="n"/>
      <c r="S168" s="22">
        <f>IF(OR(R168="",O168=""),"",IF(ROUND(R168,2)=ROUND(O168,2),"OK","CHECK"))</f>
        <v/>
      </c>
      <c r="T168" s="31">
        <f>IF(OR(R168="",O168=""),"",R168-O168)</f>
        <v/>
      </c>
      <c r="U168" s="19" t="n"/>
      <c r="V168" s="23" t="n"/>
      <c r="W168" s="32">
        <f>IF(V168="","",IFERROR(VLOOKUP(V168,'Challan Master'!$B$5:$D$124,3,FALSE),""))</f>
        <v/>
      </c>
      <c r="X168" s="22">
        <f>IF(V168="","",IFERROR(VLOOKUP(V168,'Challan Master'!$B$5:$D$124,2,FALSE),""))</f>
        <v/>
      </c>
      <c r="Y168" s="23" t="n"/>
    </row>
    <row r="169">
      <c r="A169" s="22">
        <f>IF(C169="","",ROW()-4)</f>
        <v/>
      </c>
      <c r="B169" s="22">
        <f>IF(C169="","",IF(MONTH(C169)&lt;=3,"Q4",IF(MONTH(C169)&lt;=6,"Q1",IF(MONTH(C169)&lt;=9,"Q2","Q3"))))</f>
        <v/>
      </c>
      <c r="C169" s="26" t="n"/>
      <c r="D169" s="23" t="n"/>
      <c r="E169" s="19" t="n"/>
      <c r="F169" s="22">
        <f>IF(E169="","",IFERROR(VLOOKUP(E169,'Vendor Master'!$B$5:$Q$54,2,FALSE),""))</f>
        <v/>
      </c>
      <c r="G169" s="22">
        <f>IF(E169="","",IFERROR(VLOOKUP(E169,'Vendor Master'!$B$5:$Q$54,4,FALSE),""))</f>
        <v/>
      </c>
      <c r="H169" s="20">
        <f>IF(E169="","",IFERROR(VLOOKUP(G169,'Rate Master'!$B$5:$C$16,2,FALSE),""))</f>
        <v/>
      </c>
      <c r="I169" s="28" t="n"/>
      <c r="J169" s="29">
        <f>IF(E169="","",IFERROR(IF(VLOOKUP(E169,'Vendor Master'!$B$5:$Q$54,12,FALSE)="Y",VLOOKUP(E169,'Vendor Master'!$B$5:$Q$54,14,FALSE),0),""))</f>
        <v/>
      </c>
      <c r="K169" s="30">
        <f>IF(OR(E169="",I169="",J169=""),"",I169*J169)</f>
        <v/>
      </c>
      <c r="L169" s="30">
        <f>IF(OR(E169="",I169=""),"",I169+IF(K169="",0,K169))</f>
        <v/>
      </c>
      <c r="M169" s="25">
        <f>IF(E169="","",IFERROR(IF(F169="",0.2,IF(AND(VLOOKUP(E169,'Vendor Master'!$B$5:$Q$54,7,FALSE)="Y",C169&gt;=VLOOKUP(E169,'Vendor Master'!$B$5:$Q$54,9,FALSE),C169&lt;=VLOOKUP(E169,'Vendor Master'!$B$5:$Q$54,10,FALSE)),VLOOKUP(E169,'Vendor Master'!$B$5:$Q$54,11,FALSE),VLOOKUP(E169,'Vendor Master'!$B$5:$Q$54,6,FALSE))),""))</f>
        <v/>
      </c>
      <c r="N169" s="30">
        <f>IF(OR(E169="",I169="",M169=""),"",I169*M169)</f>
        <v/>
      </c>
      <c r="O169" s="30">
        <f>IF(OR(E169="",L169=""),"",L169-IF(N169="",0,N169))</f>
        <v/>
      </c>
      <c r="P169" s="26" t="n"/>
      <c r="Q169" s="23" t="n"/>
      <c r="R169" s="28" t="n"/>
      <c r="S169" s="22">
        <f>IF(OR(R169="",O169=""),"",IF(ROUND(R169,2)=ROUND(O169,2),"OK","CHECK"))</f>
        <v/>
      </c>
      <c r="T169" s="31">
        <f>IF(OR(R169="",O169=""),"",R169-O169)</f>
        <v/>
      </c>
      <c r="U169" s="19" t="n"/>
      <c r="V169" s="23" t="n"/>
      <c r="W169" s="32">
        <f>IF(V169="","",IFERROR(VLOOKUP(V169,'Challan Master'!$B$5:$D$124,3,FALSE),""))</f>
        <v/>
      </c>
      <c r="X169" s="22">
        <f>IF(V169="","",IFERROR(VLOOKUP(V169,'Challan Master'!$B$5:$D$124,2,FALSE),""))</f>
        <v/>
      </c>
      <c r="Y169" s="23" t="n"/>
    </row>
    <row r="170">
      <c r="A170" s="22">
        <f>IF(C170="","",ROW()-4)</f>
        <v/>
      </c>
      <c r="B170" s="22">
        <f>IF(C170="","",IF(MONTH(C170)&lt;=3,"Q4",IF(MONTH(C170)&lt;=6,"Q1",IF(MONTH(C170)&lt;=9,"Q2","Q3"))))</f>
        <v/>
      </c>
      <c r="C170" s="26" t="n"/>
      <c r="D170" s="23" t="n"/>
      <c r="E170" s="19" t="n"/>
      <c r="F170" s="22">
        <f>IF(E170="","",IFERROR(VLOOKUP(E170,'Vendor Master'!$B$5:$Q$54,2,FALSE),""))</f>
        <v/>
      </c>
      <c r="G170" s="22">
        <f>IF(E170="","",IFERROR(VLOOKUP(E170,'Vendor Master'!$B$5:$Q$54,4,FALSE),""))</f>
        <v/>
      </c>
      <c r="H170" s="20">
        <f>IF(E170="","",IFERROR(VLOOKUP(G170,'Rate Master'!$B$5:$C$16,2,FALSE),""))</f>
        <v/>
      </c>
      <c r="I170" s="28" t="n"/>
      <c r="J170" s="29">
        <f>IF(E170="","",IFERROR(IF(VLOOKUP(E170,'Vendor Master'!$B$5:$Q$54,12,FALSE)="Y",VLOOKUP(E170,'Vendor Master'!$B$5:$Q$54,14,FALSE),0),""))</f>
        <v/>
      </c>
      <c r="K170" s="30">
        <f>IF(OR(E170="",I170="",J170=""),"",I170*J170)</f>
        <v/>
      </c>
      <c r="L170" s="30">
        <f>IF(OR(E170="",I170=""),"",I170+IF(K170="",0,K170))</f>
        <v/>
      </c>
      <c r="M170" s="25">
        <f>IF(E170="","",IFERROR(IF(F170="",0.2,IF(AND(VLOOKUP(E170,'Vendor Master'!$B$5:$Q$54,7,FALSE)="Y",C170&gt;=VLOOKUP(E170,'Vendor Master'!$B$5:$Q$54,9,FALSE),C170&lt;=VLOOKUP(E170,'Vendor Master'!$B$5:$Q$54,10,FALSE)),VLOOKUP(E170,'Vendor Master'!$B$5:$Q$54,11,FALSE),VLOOKUP(E170,'Vendor Master'!$B$5:$Q$54,6,FALSE))),""))</f>
        <v/>
      </c>
      <c r="N170" s="30">
        <f>IF(OR(E170="",I170="",M170=""),"",I170*M170)</f>
        <v/>
      </c>
      <c r="O170" s="30">
        <f>IF(OR(E170="",L170=""),"",L170-IF(N170="",0,N170))</f>
        <v/>
      </c>
      <c r="P170" s="26" t="n"/>
      <c r="Q170" s="23" t="n"/>
      <c r="R170" s="28" t="n"/>
      <c r="S170" s="22">
        <f>IF(OR(R170="",O170=""),"",IF(ROUND(R170,2)=ROUND(O170,2),"OK","CHECK"))</f>
        <v/>
      </c>
      <c r="T170" s="31">
        <f>IF(OR(R170="",O170=""),"",R170-O170)</f>
        <v/>
      </c>
      <c r="U170" s="19" t="n"/>
      <c r="V170" s="23" t="n"/>
      <c r="W170" s="32">
        <f>IF(V170="","",IFERROR(VLOOKUP(V170,'Challan Master'!$B$5:$D$124,3,FALSE),""))</f>
        <v/>
      </c>
      <c r="X170" s="22">
        <f>IF(V170="","",IFERROR(VLOOKUP(V170,'Challan Master'!$B$5:$D$124,2,FALSE),""))</f>
        <v/>
      </c>
      <c r="Y170" s="23" t="n"/>
    </row>
    <row r="171">
      <c r="A171" s="22">
        <f>IF(C171="","",ROW()-4)</f>
        <v/>
      </c>
      <c r="B171" s="22">
        <f>IF(C171="","",IF(MONTH(C171)&lt;=3,"Q4",IF(MONTH(C171)&lt;=6,"Q1",IF(MONTH(C171)&lt;=9,"Q2","Q3"))))</f>
        <v/>
      </c>
      <c r="C171" s="26" t="n"/>
      <c r="D171" s="23" t="n"/>
      <c r="E171" s="19" t="n"/>
      <c r="F171" s="22">
        <f>IF(E171="","",IFERROR(VLOOKUP(E171,'Vendor Master'!$B$5:$Q$54,2,FALSE),""))</f>
        <v/>
      </c>
      <c r="G171" s="22">
        <f>IF(E171="","",IFERROR(VLOOKUP(E171,'Vendor Master'!$B$5:$Q$54,4,FALSE),""))</f>
        <v/>
      </c>
      <c r="H171" s="20">
        <f>IF(E171="","",IFERROR(VLOOKUP(G171,'Rate Master'!$B$5:$C$16,2,FALSE),""))</f>
        <v/>
      </c>
      <c r="I171" s="28" t="n"/>
      <c r="J171" s="29">
        <f>IF(E171="","",IFERROR(IF(VLOOKUP(E171,'Vendor Master'!$B$5:$Q$54,12,FALSE)="Y",VLOOKUP(E171,'Vendor Master'!$B$5:$Q$54,14,FALSE),0),""))</f>
        <v/>
      </c>
      <c r="K171" s="30">
        <f>IF(OR(E171="",I171="",J171=""),"",I171*J171)</f>
        <v/>
      </c>
      <c r="L171" s="30">
        <f>IF(OR(E171="",I171=""),"",I171+IF(K171="",0,K171))</f>
        <v/>
      </c>
      <c r="M171" s="25">
        <f>IF(E171="","",IFERROR(IF(F171="",0.2,IF(AND(VLOOKUP(E171,'Vendor Master'!$B$5:$Q$54,7,FALSE)="Y",C171&gt;=VLOOKUP(E171,'Vendor Master'!$B$5:$Q$54,9,FALSE),C171&lt;=VLOOKUP(E171,'Vendor Master'!$B$5:$Q$54,10,FALSE)),VLOOKUP(E171,'Vendor Master'!$B$5:$Q$54,11,FALSE),VLOOKUP(E171,'Vendor Master'!$B$5:$Q$54,6,FALSE))),""))</f>
        <v/>
      </c>
      <c r="N171" s="30">
        <f>IF(OR(E171="",I171="",M171=""),"",I171*M171)</f>
        <v/>
      </c>
      <c r="O171" s="30">
        <f>IF(OR(E171="",L171=""),"",L171-IF(N171="",0,N171))</f>
        <v/>
      </c>
      <c r="P171" s="26" t="n"/>
      <c r="Q171" s="23" t="n"/>
      <c r="R171" s="28" t="n"/>
      <c r="S171" s="22">
        <f>IF(OR(R171="",O171=""),"",IF(ROUND(R171,2)=ROUND(O171,2),"OK","CHECK"))</f>
        <v/>
      </c>
      <c r="T171" s="31">
        <f>IF(OR(R171="",O171=""),"",R171-O171)</f>
        <v/>
      </c>
      <c r="U171" s="19" t="n"/>
      <c r="V171" s="23" t="n"/>
      <c r="W171" s="32">
        <f>IF(V171="","",IFERROR(VLOOKUP(V171,'Challan Master'!$B$5:$D$124,3,FALSE),""))</f>
        <v/>
      </c>
      <c r="X171" s="22">
        <f>IF(V171="","",IFERROR(VLOOKUP(V171,'Challan Master'!$B$5:$D$124,2,FALSE),""))</f>
        <v/>
      </c>
      <c r="Y171" s="23" t="n"/>
    </row>
    <row r="172">
      <c r="A172" s="22">
        <f>IF(C172="","",ROW()-4)</f>
        <v/>
      </c>
      <c r="B172" s="22">
        <f>IF(C172="","",IF(MONTH(C172)&lt;=3,"Q4",IF(MONTH(C172)&lt;=6,"Q1",IF(MONTH(C172)&lt;=9,"Q2","Q3"))))</f>
        <v/>
      </c>
      <c r="C172" s="26" t="n"/>
      <c r="D172" s="23" t="n"/>
      <c r="E172" s="19" t="n"/>
      <c r="F172" s="22">
        <f>IF(E172="","",IFERROR(VLOOKUP(E172,'Vendor Master'!$B$5:$Q$54,2,FALSE),""))</f>
        <v/>
      </c>
      <c r="G172" s="22">
        <f>IF(E172="","",IFERROR(VLOOKUP(E172,'Vendor Master'!$B$5:$Q$54,4,FALSE),""))</f>
        <v/>
      </c>
      <c r="H172" s="20">
        <f>IF(E172="","",IFERROR(VLOOKUP(G172,'Rate Master'!$B$5:$C$16,2,FALSE),""))</f>
        <v/>
      </c>
      <c r="I172" s="28" t="n"/>
      <c r="J172" s="29">
        <f>IF(E172="","",IFERROR(IF(VLOOKUP(E172,'Vendor Master'!$B$5:$Q$54,12,FALSE)="Y",VLOOKUP(E172,'Vendor Master'!$B$5:$Q$54,14,FALSE),0),""))</f>
        <v/>
      </c>
      <c r="K172" s="30">
        <f>IF(OR(E172="",I172="",J172=""),"",I172*J172)</f>
        <v/>
      </c>
      <c r="L172" s="30">
        <f>IF(OR(E172="",I172=""),"",I172+IF(K172="",0,K172))</f>
        <v/>
      </c>
      <c r="M172" s="25">
        <f>IF(E172="","",IFERROR(IF(F172="",0.2,IF(AND(VLOOKUP(E172,'Vendor Master'!$B$5:$Q$54,7,FALSE)="Y",C172&gt;=VLOOKUP(E172,'Vendor Master'!$B$5:$Q$54,9,FALSE),C172&lt;=VLOOKUP(E172,'Vendor Master'!$B$5:$Q$54,10,FALSE)),VLOOKUP(E172,'Vendor Master'!$B$5:$Q$54,11,FALSE),VLOOKUP(E172,'Vendor Master'!$B$5:$Q$54,6,FALSE))),""))</f>
        <v/>
      </c>
      <c r="N172" s="30">
        <f>IF(OR(E172="",I172="",M172=""),"",I172*M172)</f>
        <v/>
      </c>
      <c r="O172" s="30">
        <f>IF(OR(E172="",L172=""),"",L172-IF(N172="",0,N172))</f>
        <v/>
      </c>
      <c r="P172" s="26" t="n"/>
      <c r="Q172" s="23" t="n"/>
      <c r="R172" s="28" t="n"/>
      <c r="S172" s="22">
        <f>IF(OR(R172="",O172=""),"",IF(ROUND(R172,2)=ROUND(O172,2),"OK","CHECK"))</f>
        <v/>
      </c>
      <c r="T172" s="31">
        <f>IF(OR(R172="",O172=""),"",R172-O172)</f>
        <v/>
      </c>
      <c r="U172" s="19" t="n"/>
      <c r="V172" s="23" t="n"/>
      <c r="W172" s="32">
        <f>IF(V172="","",IFERROR(VLOOKUP(V172,'Challan Master'!$B$5:$D$124,3,FALSE),""))</f>
        <v/>
      </c>
      <c r="X172" s="22">
        <f>IF(V172="","",IFERROR(VLOOKUP(V172,'Challan Master'!$B$5:$D$124,2,FALSE),""))</f>
        <v/>
      </c>
      <c r="Y172" s="23" t="n"/>
    </row>
    <row r="173">
      <c r="A173" s="22">
        <f>IF(C173="","",ROW()-4)</f>
        <v/>
      </c>
      <c r="B173" s="22">
        <f>IF(C173="","",IF(MONTH(C173)&lt;=3,"Q4",IF(MONTH(C173)&lt;=6,"Q1",IF(MONTH(C173)&lt;=9,"Q2","Q3"))))</f>
        <v/>
      </c>
      <c r="C173" s="26" t="n"/>
      <c r="D173" s="23" t="n"/>
      <c r="E173" s="19" t="n"/>
      <c r="F173" s="22">
        <f>IF(E173="","",IFERROR(VLOOKUP(E173,'Vendor Master'!$B$5:$Q$54,2,FALSE),""))</f>
        <v/>
      </c>
      <c r="G173" s="22">
        <f>IF(E173="","",IFERROR(VLOOKUP(E173,'Vendor Master'!$B$5:$Q$54,4,FALSE),""))</f>
        <v/>
      </c>
      <c r="H173" s="20">
        <f>IF(E173="","",IFERROR(VLOOKUP(G173,'Rate Master'!$B$5:$C$16,2,FALSE),""))</f>
        <v/>
      </c>
      <c r="I173" s="28" t="n"/>
      <c r="J173" s="29">
        <f>IF(E173="","",IFERROR(IF(VLOOKUP(E173,'Vendor Master'!$B$5:$Q$54,12,FALSE)="Y",VLOOKUP(E173,'Vendor Master'!$B$5:$Q$54,14,FALSE),0),""))</f>
        <v/>
      </c>
      <c r="K173" s="30">
        <f>IF(OR(E173="",I173="",J173=""),"",I173*J173)</f>
        <v/>
      </c>
      <c r="L173" s="30">
        <f>IF(OR(E173="",I173=""),"",I173+IF(K173="",0,K173))</f>
        <v/>
      </c>
      <c r="M173" s="25">
        <f>IF(E173="","",IFERROR(IF(F173="",0.2,IF(AND(VLOOKUP(E173,'Vendor Master'!$B$5:$Q$54,7,FALSE)="Y",C173&gt;=VLOOKUP(E173,'Vendor Master'!$B$5:$Q$54,9,FALSE),C173&lt;=VLOOKUP(E173,'Vendor Master'!$B$5:$Q$54,10,FALSE)),VLOOKUP(E173,'Vendor Master'!$B$5:$Q$54,11,FALSE),VLOOKUP(E173,'Vendor Master'!$B$5:$Q$54,6,FALSE))),""))</f>
        <v/>
      </c>
      <c r="N173" s="30">
        <f>IF(OR(E173="",I173="",M173=""),"",I173*M173)</f>
        <v/>
      </c>
      <c r="O173" s="30">
        <f>IF(OR(E173="",L173=""),"",L173-IF(N173="",0,N173))</f>
        <v/>
      </c>
      <c r="P173" s="26" t="n"/>
      <c r="Q173" s="23" t="n"/>
      <c r="R173" s="28" t="n"/>
      <c r="S173" s="22">
        <f>IF(OR(R173="",O173=""),"",IF(ROUND(R173,2)=ROUND(O173,2),"OK","CHECK"))</f>
        <v/>
      </c>
      <c r="T173" s="31">
        <f>IF(OR(R173="",O173=""),"",R173-O173)</f>
        <v/>
      </c>
      <c r="U173" s="19" t="n"/>
      <c r="V173" s="23" t="n"/>
      <c r="W173" s="32">
        <f>IF(V173="","",IFERROR(VLOOKUP(V173,'Challan Master'!$B$5:$D$124,3,FALSE),""))</f>
        <v/>
      </c>
      <c r="X173" s="22">
        <f>IF(V173="","",IFERROR(VLOOKUP(V173,'Challan Master'!$B$5:$D$124,2,FALSE),""))</f>
        <v/>
      </c>
      <c r="Y173" s="23" t="n"/>
    </row>
    <row r="174">
      <c r="A174" s="22">
        <f>IF(C174="","",ROW()-4)</f>
        <v/>
      </c>
      <c r="B174" s="22">
        <f>IF(C174="","",IF(MONTH(C174)&lt;=3,"Q4",IF(MONTH(C174)&lt;=6,"Q1",IF(MONTH(C174)&lt;=9,"Q2","Q3"))))</f>
        <v/>
      </c>
      <c r="C174" s="26" t="n"/>
      <c r="D174" s="23" t="n"/>
      <c r="E174" s="19" t="n"/>
      <c r="F174" s="22">
        <f>IF(E174="","",IFERROR(VLOOKUP(E174,'Vendor Master'!$B$5:$Q$54,2,FALSE),""))</f>
        <v/>
      </c>
      <c r="G174" s="22">
        <f>IF(E174="","",IFERROR(VLOOKUP(E174,'Vendor Master'!$B$5:$Q$54,4,FALSE),""))</f>
        <v/>
      </c>
      <c r="H174" s="20">
        <f>IF(E174="","",IFERROR(VLOOKUP(G174,'Rate Master'!$B$5:$C$16,2,FALSE),""))</f>
        <v/>
      </c>
      <c r="I174" s="28" t="n"/>
      <c r="J174" s="29">
        <f>IF(E174="","",IFERROR(IF(VLOOKUP(E174,'Vendor Master'!$B$5:$Q$54,12,FALSE)="Y",VLOOKUP(E174,'Vendor Master'!$B$5:$Q$54,14,FALSE),0),""))</f>
        <v/>
      </c>
      <c r="K174" s="30">
        <f>IF(OR(E174="",I174="",J174=""),"",I174*J174)</f>
        <v/>
      </c>
      <c r="L174" s="30">
        <f>IF(OR(E174="",I174=""),"",I174+IF(K174="",0,K174))</f>
        <v/>
      </c>
      <c r="M174" s="25">
        <f>IF(E174="","",IFERROR(IF(F174="",0.2,IF(AND(VLOOKUP(E174,'Vendor Master'!$B$5:$Q$54,7,FALSE)="Y",C174&gt;=VLOOKUP(E174,'Vendor Master'!$B$5:$Q$54,9,FALSE),C174&lt;=VLOOKUP(E174,'Vendor Master'!$B$5:$Q$54,10,FALSE)),VLOOKUP(E174,'Vendor Master'!$B$5:$Q$54,11,FALSE),VLOOKUP(E174,'Vendor Master'!$B$5:$Q$54,6,FALSE))),""))</f>
        <v/>
      </c>
      <c r="N174" s="30">
        <f>IF(OR(E174="",I174="",M174=""),"",I174*M174)</f>
        <v/>
      </c>
      <c r="O174" s="30">
        <f>IF(OR(E174="",L174=""),"",L174-IF(N174="",0,N174))</f>
        <v/>
      </c>
      <c r="P174" s="26" t="n"/>
      <c r="Q174" s="23" t="n"/>
      <c r="R174" s="28" t="n"/>
      <c r="S174" s="22">
        <f>IF(OR(R174="",O174=""),"",IF(ROUND(R174,2)=ROUND(O174,2),"OK","CHECK"))</f>
        <v/>
      </c>
      <c r="T174" s="31">
        <f>IF(OR(R174="",O174=""),"",R174-O174)</f>
        <v/>
      </c>
      <c r="U174" s="19" t="n"/>
      <c r="V174" s="23" t="n"/>
      <c r="W174" s="32">
        <f>IF(V174="","",IFERROR(VLOOKUP(V174,'Challan Master'!$B$5:$D$124,3,FALSE),""))</f>
        <v/>
      </c>
      <c r="X174" s="22">
        <f>IF(V174="","",IFERROR(VLOOKUP(V174,'Challan Master'!$B$5:$D$124,2,FALSE),""))</f>
        <v/>
      </c>
      <c r="Y174" s="23" t="n"/>
    </row>
    <row r="175">
      <c r="A175" s="22">
        <f>IF(C175="","",ROW()-4)</f>
        <v/>
      </c>
      <c r="B175" s="22">
        <f>IF(C175="","",IF(MONTH(C175)&lt;=3,"Q4",IF(MONTH(C175)&lt;=6,"Q1",IF(MONTH(C175)&lt;=9,"Q2","Q3"))))</f>
        <v/>
      </c>
      <c r="C175" s="26" t="n"/>
      <c r="D175" s="23" t="n"/>
      <c r="E175" s="19" t="n"/>
      <c r="F175" s="22">
        <f>IF(E175="","",IFERROR(VLOOKUP(E175,'Vendor Master'!$B$5:$Q$54,2,FALSE),""))</f>
        <v/>
      </c>
      <c r="G175" s="22">
        <f>IF(E175="","",IFERROR(VLOOKUP(E175,'Vendor Master'!$B$5:$Q$54,4,FALSE),""))</f>
        <v/>
      </c>
      <c r="H175" s="20">
        <f>IF(E175="","",IFERROR(VLOOKUP(G175,'Rate Master'!$B$5:$C$16,2,FALSE),""))</f>
        <v/>
      </c>
      <c r="I175" s="28" t="n"/>
      <c r="J175" s="29">
        <f>IF(E175="","",IFERROR(IF(VLOOKUP(E175,'Vendor Master'!$B$5:$Q$54,12,FALSE)="Y",VLOOKUP(E175,'Vendor Master'!$B$5:$Q$54,14,FALSE),0),""))</f>
        <v/>
      </c>
      <c r="K175" s="30">
        <f>IF(OR(E175="",I175="",J175=""),"",I175*J175)</f>
        <v/>
      </c>
      <c r="L175" s="30">
        <f>IF(OR(E175="",I175=""),"",I175+IF(K175="",0,K175))</f>
        <v/>
      </c>
      <c r="M175" s="25">
        <f>IF(E175="","",IFERROR(IF(F175="",0.2,IF(AND(VLOOKUP(E175,'Vendor Master'!$B$5:$Q$54,7,FALSE)="Y",C175&gt;=VLOOKUP(E175,'Vendor Master'!$B$5:$Q$54,9,FALSE),C175&lt;=VLOOKUP(E175,'Vendor Master'!$B$5:$Q$54,10,FALSE)),VLOOKUP(E175,'Vendor Master'!$B$5:$Q$54,11,FALSE),VLOOKUP(E175,'Vendor Master'!$B$5:$Q$54,6,FALSE))),""))</f>
        <v/>
      </c>
      <c r="N175" s="30">
        <f>IF(OR(E175="",I175="",M175=""),"",I175*M175)</f>
        <v/>
      </c>
      <c r="O175" s="30">
        <f>IF(OR(E175="",L175=""),"",L175-IF(N175="",0,N175))</f>
        <v/>
      </c>
      <c r="P175" s="26" t="n"/>
      <c r="Q175" s="23" t="n"/>
      <c r="R175" s="28" t="n"/>
      <c r="S175" s="22">
        <f>IF(OR(R175="",O175=""),"",IF(ROUND(R175,2)=ROUND(O175,2),"OK","CHECK"))</f>
        <v/>
      </c>
      <c r="T175" s="31">
        <f>IF(OR(R175="",O175=""),"",R175-O175)</f>
        <v/>
      </c>
      <c r="U175" s="19" t="n"/>
      <c r="V175" s="23" t="n"/>
      <c r="W175" s="32">
        <f>IF(V175="","",IFERROR(VLOOKUP(V175,'Challan Master'!$B$5:$D$124,3,FALSE),""))</f>
        <v/>
      </c>
      <c r="X175" s="22">
        <f>IF(V175="","",IFERROR(VLOOKUP(V175,'Challan Master'!$B$5:$D$124,2,FALSE),""))</f>
        <v/>
      </c>
      <c r="Y175" s="23" t="n"/>
    </row>
    <row r="176">
      <c r="A176" s="22">
        <f>IF(C176="","",ROW()-4)</f>
        <v/>
      </c>
      <c r="B176" s="22">
        <f>IF(C176="","",IF(MONTH(C176)&lt;=3,"Q4",IF(MONTH(C176)&lt;=6,"Q1",IF(MONTH(C176)&lt;=9,"Q2","Q3"))))</f>
        <v/>
      </c>
      <c r="C176" s="26" t="n"/>
      <c r="D176" s="23" t="n"/>
      <c r="E176" s="19" t="n"/>
      <c r="F176" s="22">
        <f>IF(E176="","",IFERROR(VLOOKUP(E176,'Vendor Master'!$B$5:$Q$54,2,FALSE),""))</f>
        <v/>
      </c>
      <c r="G176" s="22">
        <f>IF(E176="","",IFERROR(VLOOKUP(E176,'Vendor Master'!$B$5:$Q$54,4,FALSE),""))</f>
        <v/>
      </c>
      <c r="H176" s="20">
        <f>IF(E176="","",IFERROR(VLOOKUP(G176,'Rate Master'!$B$5:$C$16,2,FALSE),""))</f>
        <v/>
      </c>
      <c r="I176" s="28" t="n"/>
      <c r="J176" s="29">
        <f>IF(E176="","",IFERROR(IF(VLOOKUP(E176,'Vendor Master'!$B$5:$Q$54,12,FALSE)="Y",VLOOKUP(E176,'Vendor Master'!$B$5:$Q$54,14,FALSE),0),""))</f>
        <v/>
      </c>
      <c r="K176" s="30">
        <f>IF(OR(E176="",I176="",J176=""),"",I176*J176)</f>
        <v/>
      </c>
      <c r="L176" s="30">
        <f>IF(OR(E176="",I176=""),"",I176+IF(K176="",0,K176))</f>
        <v/>
      </c>
      <c r="M176" s="25">
        <f>IF(E176="","",IFERROR(IF(F176="",0.2,IF(AND(VLOOKUP(E176,'Vendor Master'!$B$5:$Q$54,7,FALSE)="Y",C176&gt;=VLOOKUP(E176,'Vendor Master'!$B$5:$Q$54,9,FALSE),C176&lt;=VLOOKUP(E176,'Vendor Master'!$B$5:$Q$54,10,FALSE)),VLOOKUP(E176,'Vendor Master'!$B$5:$Q$54,11,FALSE),VLOOKUP(E176,'Vendor Master'!$B$5:$Q$54,6,FALSE))),""))</f>
        <v/>
      </c>
      <c r="N176" s="30">
        <f>IF(OR(E176="",I176="",M176=""),"",I176*M176)</f>
        <v/>
      </c>
      <c r="O176" s="30">
        <f>IF(OR(E176="",L176=""),"",L176-IF(N176="",0,N176))</f>
        <v/>
      </c>
      <c r="P176" s="26" t="n"/>
      <c r="Q176" s="23" t="n"/>
      <c r="R176" s="28" t="n"/>
      <c r="S176" s="22">
        <f>IF(OR(R176="",O176=""),"",IF(ROUND(R176,2)=ROUND(O176,2),"OK","CHECK"))</f>
        <v/>
      </c>
      <c r="T176" s="31">
        <f>IF(OR(R176="",O176=""),"",R176-O176)</f>
        <v/>
      </c>
      <c r="U176" s="19" t="n"/>
      <c r="V176" s="23" t="n"/>
      <c r="W176" s="32">
        <f>IF(V176="","",IFERROR(VLOOKUP(V176,'Challan Master'!$B$5:$D$124,3,FALSE),""))</f>
        <v/>
      </c>
      <c r="X176" s="22">
        <f>IF(V176="","",IFERROR(VLOOKUP(V176,'Challan Master'!$B$5:$D$124,2,FALSE),""))</f>
        <v/>
      </c>
      <c r="Y176" s="23" t="n"/>
    </row>
    <row r="177">
      <c r="A177" s="22">
        <f>IF(C177="","",ROW()-4)</f>
        <v/>
      </c>
      <c r="B177" s="22">
        <f>IF(C177="","",IF(MONTH(C177)&lt;=3,"Q4",IF(MONTH(C177)&lt;=6,"Q1",IF(MONTH(C177)&lt;=9,"Q2","Q3"))))</f>
        <v/>
      </c>
      <c r="C177" s="26" t="n"/>
      <c r="D177" s="23" t="n"/>
      <c r="E177" s="19" t="n"/>
      <c r="F177" s="22">
        <f>IF(E177="","",IFERROR(VLOOKUP(E177,'Vendor Master'!$B$5:$Q$54,2,FALSE),""))</f>
        <v/>
      </c>
      <c r="G177" s="22">
        <f>IF(E177="","",IFERROR(VLOOKUP(E177,'Vendor Master'!$B$5:$Q$54,4,FALSE),""))</f>
        <v/>
      </c>
      <c r="H177" s="20">
        <f>IF(E177="","",IFERROR(VLOOKUP(G177,'Rate Master'!$B$5:$C$16,2,FALSE),""))</f>
        <v/>
      </c>
      <c r="I177" s="28" t="n"/>
      <c r="J177" s="29">
        <f>IF(E177="","",IFERROR(IF(VLOOKUP(E177,'Vendor Master'!$B$5:$Q$54,12,FALSE)="Y",VLOOKUP(E177,'Vendor Master'!$B$5:$Q$54,14,FALSE),0),""))</f>
        <v/>
      </c>
      <c r="K177" s="30">
        <f>IF(OR(E177="",I177="",J177=""),"",I177*J177)</f>
        <v/>
      </c>
      <c r="L177" s="30">
        <f>IF(OR(E177="",I177=""),"",I177+IF(K177="",0,K177))</f>
        <v/>
      </c>
      <c r="M177" s="25">
        <f>IF(E177="","",IFERROR(IF(F177="",0.2,IF(AND(VLOOKUP(E177,'Vendor Master'!$B$5:$Q$54,7,FALSE)="Y",C177&gt;=VLOOKUP(E177,'Vendor Master'!$B$5:$Q$54,9,FALSE),C177&lt;=VLOOKUP(E177,'Vendor Master'!$B$5:$Q$54,10,FALSE)),VLOOKUP(E177,'Vendor Master'!$B$5:$Q$54,11,FALSE),VLOOKUP(E177,'Vendor Master'!$B$5:$Q$54,6,FALSE))),""))</f>
        <v/>
      </c>
      <c r="N177" s="30">
        <f>IF(OR(E177="",I177="",M177=""),"",I177*M177)</f>
        <v/>
      </c>
      <c r="O177" s="30">
        <f>IF(OR(E177="",L177=""),"",L177-IF(N177="",0,N177))</f>
        <v/>
      </c>
      <c r="P177" s="26" t="n"/>
      <c r="Q177" s="23" t="n"/>
      <c r="R177" s="28" t="n"/>
      <c r="S177" s="22">
        <f>IF(OR(R177="",O177=""),"",IF(ROUND(R177,2)=ROUND(O177,2),"OK","CHECK"))</f>
        <v/>
      </c>
      <c r="T177" s="31">
        <f>IF(OR(R177="",O177=""),"",R177-O177)</f>
        <v/>
      </c>
      <c r="U177" s="19" t="n"/>
      <c r="V177" s="23" t="n"/>
      <c r="W177" s="32">
        <f>IF(V177="","",IFERROR(VLOOKUP(V177,'Challan Master'!$B$5:$D$124,3,FALSE),""))</f>
        <v/>
      </c>
      <c r="X177" s="22">
        <f>IF(V177="","",IFERROR(VLOOKUP(V177,'Challan Master'!$B$5:$D$124,2,FALSE),""))</f>
        <v/>
      </c>
      <c r="Y177" s="23" t="n"/>
    </row>
    <row r="178">
      <c r="A178" s="22">
        <f>IF(C178="","",ROW()-4)</f>
        <v/>
      </c>
      <c r="B178" s="22">
        <f>IF(C178="","",IF(MONTH(C178)&lt;=3,"Q4",IF(MONTH(C178)&lt;=6,"Q1",IF(MONTH(C178)&lt;=9,"Q2","Q3"))))</f>
        <v/>
      </c>
      <c r="C178" s="26" t="n"/>
      <c r="D178" s="23" t="n"/>
      <c r="E178" s="19" t="n"/>
      <c r="F178" s="22">
        <f>IF(E178="","",IFERROR(VLOOKUP(E178,'Vendor Master'!$B$5:$Q$54,2,FALSE),""))</f>
        <v/>
      </c>
      <c r="G178" s="22">
        <f>IF(E178="","",IFERROR(VLOOKUP(E178,'Vendor Master'!$B$5:$Q$54,4,FALSE),""))</f>
        <v/>
      </c>
      <c r="H178" s="20">
        <f>IF(E178="","",IFERROR(VLOOKUP(G178,'Rate Master'!$B$5:$C$16,2,FALSE),""))</f>
        <v/>
      </c>
      <c r="I178" s="28" t="n"/>
      <c r="J178" s="29">
        <f>IF(E178="","",IFERROR(IF(VLOOKUP(E178,'Vendor Master'!$B$5:$Q$54,12,FALSE)="Y",VLOOKUP(E178,'Vendor Master'!$B$5:$Q$54,14,FALSE),0),""))</f>
        <v/>
      </c>
      <c r="K178" s="30">
        <f>IF(OR(E178="",I178="",J178=""),"",I178*J178)</f>
        <v/>
      </c>
      <c r="L178" s="30">
        <f>IF(OR(E178="",I178=""),"",I178+IF(K178="",0,K178))</f>
        <v/>
      </c>
      <c r="M178" s="25">
        <f>IF(E178="","",IFERROR(IF(F178="",0.2,IF(AND(VLOOKUP(E178,'Vendor Master'!$B$5:$Q$54,7,FALSE)="Y",C178&gt;=VLOOKUP(E178,'Vendor Master'!$B$5:$Q$54,9,FALSE),C178&lt;=VLOOKUP(E178,'Vendor Master'!$B$5:$Q$54,10,FALSE)),VLOOKUP(E178,'Vendor Master'!$B$5:$Q$54,11,FALSE),VLOOKUP(E178,'Vendor Master'!$B$5:$Q$54,6,FALSE))),""))</f>
        <v/>
      </c>
      <c r="N178" s="30">
        <f>IF(OR(E178="",I178="",M178=""),"",I178*M178)</f>
        <v/>
      </c>
      <c r="O178" s="30">
        <f>IF(OR(E178="",L178=""),"",L178-IF(N178="",0,N178))</f>
        <v/>
      </c>
      <c r="P178" s="26" t="n"/>
      <c r="Q178" s="23" t="n"/>
      <c r="R178" s="28" t="n"/>
      <c r="S178" s="22">
        <f>IF(OR(R178="",O178=""),"",IF(ROUND(R178,2)=ROUND(O178,2),"OK","CHECK"))</f>
        <v/>
      </c>
      <c r="T178" s="31">
        <f>IF(OR(R178="",O178=""),"",R178-O178)</f>
        <v/>
      </c>
      <c r="U178" s="19" t="n"/>
      <c r="V178" s="23" t="n"/>
      <c r="W178" s="32">
        <f>IF(V178="","",IFERROR(VLOOKUP(V178,'Challan Master'!$B$5:$D$124,3,FALSE),""))</f>
        <v/>
      </c>
      <c r="X178" s="22">
        <f>IF(V178="","",IFERROR(VLOOKUP(V178,'Challan Master'!$B$5:$D$124,2,FALSE),""))</f>
        <v/>
      </c>
      <c r="Y178" s="23" t="n"/>
    </row>
    <row r="179">
      <c r="A179" s="22">
        <f>IF(C179="","",ROW()-4)</f>
        <v/>
      </c>
      <c r="B179" s="22">
        <f>IF(C179="","",IF(MONTH(C179)&lt;=3,"Q4",IF(MONTH(C179)&lt;=6,"Q1",IF(MONTH(C179)&lt;=9,"Q2","Q3"))))</f>
        <v/>
      </c>
      <c r="C179" s="26" t="n"/>
      <c r="D179" s="23" t="n"/>
      <c r="E179" s="19" t="n"/>
      <c r="F179" s="22">
        <f>IF(E179="","",IFERROR(VLOOKUP(E179,'Vendor Master'!$B$5:$Q$54,2,FALSE),""))</f>
        <v/>
      </c>
      <c r="G179" s="22">
        <f>IF(E179="","",IFERROR(VLOOKUP(E179,'Vendor Master'!$B$5:$Q$54,4,FALSE),""))</f>
        <v/>
      </c>
      <c r="H179" s="20">
        <f>IF(E179="","",IFERROR(VLOOKUP(G179,'Rate Master'!$B$5:$C$16,2,FALSE),""))</f>
        <v/>
      </c>
      <c r="I179" s="28" t="n"/>
      <c r="J179" s="29">
        <f>IF(E179="","",IFERROR(IF(VLOOKUP(E179,'Vendor Master'!$B$5:$Q$54,12,FALSE)="Y",VLOOKUP(E179,'Vendor Master'!$B$5:$Q$54,14,FALSE),0),""))</f>
        <v/>
      </c>
      <c r="K179" s="30">
        <f>IF(OR(E179="",I179="",J179=""),"",I179*J179)</f>
        <v/>
      </c>
      <c r="L179" s="30">
        <f>IF(OR(E179="",I179=""),"",I179+IF(K179="",0,K179))</f>
        <v/>
      </c>
      <c r="M179" s="25">
        <f>IF(E179="","",IFERROR(IF(F179="",0.2,IF(AND(VLOOKUP(E179,'Vendor Master'!$B$5:$Q$54,7,FALSE)="Y",C179&gt;=VLOOKUP(E179,'Vendor Master'!$B$5:$Q$54,9,FALSE),C179&lt;=VLOOKUP(E179,'Vendor Master'!$B$5:$Q$54,10,FALSE)),VLOOKUP(E179,'Vendor Master'!$B$5:$Q$54,11,FALSE),VLOOKUP(E179,'Vendor Master'!$B$5:$Q$54,6,FALSE))),""))</f>
        <v/>
      </c>
      <c r="N179" s="30">
        <f>IF(OR(E179="",I179="",M179=""),"",I179*M179)</f>
        <v/>
      </c>
      <c r="O179" s="30">
        <f>IF(OR(E179="",L179=""),"",L179-IF(N179="",0,N179))</f>
        <v/>
      </c>
      <c r="P179" s="26" t="n"/>
      <c r="Q179" s="23" t="n"/>
      <c r="R179" s="28" t="n"/>
      <c r="S179" s="22">
        <f>IF(OR(R179="",O179=""),"",IF(ROUND(R179,2)=ROUND(O179,2),"OK","CHECK"))</f>
        <v/>
      </c>
      <c r="T179" s="31">
        <f>IF(OR(R179="",O179=""),"",R179-O179)</f>
        <v/>
      </c>
      <c r="U179" s="19" t="n"/>
      <c r="V179" s="23" t="n"/>
      <c r="W179" s="32">
        <f>IF(V179="","",IFERROR(VLOOKUP(V179,'Challan Master'!$B$5:$D$124,3,FALSE),""))</f>
        <v/>
      </c>
      <c r="X179" s="22">
        <f>IF(V179="","",IFERROR(VLOOKUP(V179,'Challan Master'!$B$5:$D$124,2,FALSE),""))</f>
        <v/>
      </c>
      <c r="Y179" s="23" t="n"/>
    </row>
    <row r="180">
      <c r="A180" s="22">
        <f>IF(C180="","",ROW()-4)</f>
        <v/>
      </c>
      <c r="B180" s="22">
        <f>IF(C180="","",IF(MONTH(C180)&lt;=3,"Q4",IF(MONTH(C180)&lt;=6,"Q1",IF(MONTH(C180)&lt;=9,"Q2","Q3"))))</f>
        <v/>
      </c>
      <c r="C180" s="26" t="n"/>
      <c r="D180" s="23" t="n"/>
      <c r="E180" s="19" t="n"/>
      <c r="F180" s="22">
        <f>IF(E180="","",IFERROR(VLOOKUP(E180,'Vendor Master'!$B$5:$Q$54,2,FALSE),""))</f>
        <v/>
      </c>
      <c r="G180" s="22">
        <f>IF(E180="","",IFERROR(VLOOKUP(E180,'Vendor Master'!$B$5:$Q$54,4,FALSE),""))</f>
        <v/>
      </c>
      <c r="H180" s="20">
        <f>IF(E180="","",IFERROR(VLOOKUP(G180,'Rate Master'!$B$5:$C$16,2,FALSE),""))</f>
        <v/>
      </c>
      <c r="I180" s="28" t="n"/>
      <c r="J180" s="29">
        <f>IF(E180="","",IFERROR(IF(VLOOKUP(E180,'Vendor Master'!$B$5:$Q$54,12,FALSE)="Y",VLOOKUP(E180,'Vendor Master'!$B$5:$Q$54,14,FALSE),0),""))</f>
        <v/>
      </c>
      <c r="K180" s="30">
        <f>IF(OR(E180="",I180="",J180=""),"",I180*J180)</f>
        <v/>
      </c>
      <c r="L180" s="30">
        <f>IF(OR(E180="",I180=""),"",I180+IF(K180="",0,K180))</f>
        <v/>
      </c>
      <c r="M180" s="25">
        <f>IF(E180="","",IFERROR(IF(F180="",0.2,IF(AND(VLOOKUP(E180,'Vendor Master'!$B$5:$Q$54,7,FALSE)="Y",C180&gt;=VLOOKUP(E180,'Vendor Master'!$B$5:$Q$54,9,FALSE),C180&lt;=VLOOKUP(E180,'Vendor Master'!$B$5:$Q$54,10,FALSE)),VLOOKUP(E180,'Vendor Master'!$B$5:$Q$54,11,FALSE),VLOOKUP(E180,'Vendor Master'!$B$5:$Q$54,6,FALSE))),""))</f>
        <v/>
      </c>
      <c r="N180" s="30">
        <f>IF(OR(E180="",I180="",M180=""),"",I180*M180)</f>
        <v/>
      </c>
      <c r="O180" s="30">
        <f>IF(OR(E180="",L180=""),"",L180-IF(N180="",0,N180))</f>
        <v/>
      </c>
      <c r="P180" s="26" t="n"/>
      <c r="Q180" s="23" t="n"/>
      <c r="R180" s="28" t="n"/>
      <c r="S180" s="22">
        <f>IF(OR(R180="",O180=""),"",IF(ROUND(R180,2)=ROUND(O180,2),"OK","CHECK"))</f>
        <v/>
      </c>
      <c r="T180" s="31">
        <f>IF(OR(R180="",O180=""),"",R180-O180)</f>
        <v/>
      </c>
      <c r="U180" s="19" t="n"/>
      <c r="V180" s="23" t="n"/>
      <c r="W180" s="32">
        <f>IF(V180="","",IFERROR(VLOOKUP(V180,'Challan Master'!$B$5:$D$124,3,FALSE),""))</f>
        <v/>
      </c>
      <c r="X180" s="22">
        <f>IF(V180="","",IFERROR(VLOOKUP(V180,'Challan Master'!$B$5:$D$124,2,FALSE),""))</f>
        <v/>
      </c>
      <c r="Y180" s="23" t="n"/>
    </row>
    <row r="181">
      <c r="A181" s="22">
        <f>IF(C181="","",ROW()-4)</f>
        <v/>
      </c>
      <c r="B181" s="22">
        <f>IF(C181="","",IF(MONTH(C181)&lt;=3,"Q4",IF(MONTH(C181)&lt;=6,"Q1",IF(MONTH(C181)&lt;=9,"Q2","Q3"))))</f>
        <v/>
      </c>
      <c r="C181" s="26" t="n"/>
      <c r="D181" s="23" t="n"/>
      <c r="E181" s="19" t="n"/>
      <c r="F181" s="22">
        <f>IF(E181="","",IFERROR(VLOOKUP(E181,'Vendor Master'!$B$5:$Q$54,2,FALSE),""))</f>
        <v/>
      </c>
      <c r="G181" s="22">
        <f>IF(E181="","",IFERROR(VLOOKUP(E181,'Vendor Master'!$B$5:$Q$54,4,FALSE),""))</f>
        <v/>
      </c>
      <c r="H181" s="20">
        <f>IF(E181="","",IFERROR(VLOOKUP(G181,'Rate Master'!$B$5:$C$16,2,FALSE),""))</f>
        <v/>
      </c>
      <c r="I181" s="28" t="n"/>
      <c r="J181" s="29">
        <f>IF(E181="","",IFERROR(IF(VLOOKUP(E181,'Vendor Master'!$B$5:$Q$54,12,FALSE)="Y",VLOOKUP(E181,'Vendor Master'!$B$5:$Q$54,14,FALSE),0),""))</f>
        <v/>
      </c>
      <c r="K181" s="30">
        <f>IF(OR(E181="",I181="",J181=""),"",I181*J181)</f>
        <v/>
      </c>
      <c r="L181" s="30">
        <f>IF(OR(E181="",I181=""),"",I181+IF(K181="",0,K181))</f>
        <v/>
      </c>
      <c r="M181" s="25">
        <f>IF(E181="","",IFERROR(IF(F181="",0.2,IF(AND(VLOOKUP(E181,'Vendor Master'!$B$5:$Q$54,7,FALSE)="Y",C181&gt;=VLOOKUP(E181,'Vendor Master'!$B$5:$Q$54,9,FALSE),C181&lt;=VLOOKUP(E181,'Vendor Master'!$B$5:$Q$54,10,FALSE)),VLOOKUP(E181,'Vendor Master'!$B$5:$Q$54,11,FALSE),VLOOKUP(E181,'Vendor Master'!$B$5:$Q$54,6,FALSE))),""))</f>
        <v/>
      </c>
      <c r="N181" s="30">
        <f>IF(OR(E181="",I181="",M181=""),"",I181*M181)</f>
        <v/>
      </c>
      <c r="O181" s="30">
        <f>IF(OR(E181="",L181=""),"",L181-IF(N181="",0,N181))</f>
        <v/>
      </c>
      <c r="P181" s="26" t="n"/>
      <c r="Q181" s="23" t="n"/>
      <c r="R181" s="28" t="n"/>
      <c r="S181" s="22">
        <f>IF(OR(R181="",O181=""),"",IF(ROUND(R181,2)=ROUND(O181,2),"OK","CHECK"))</f>
        <v/>
      </c>
      <c r="T181" s="31">
        <f>IF(OR(R181="",O181=""),"",R181-O181)</f>
        <v/>
      </c>
      <c r="U181" s="19" t="n"/>
      <c r="V181" s="23" t="n"/>
      <c r="W181" s="32">
        <f>IF(V181="","",IFERROR(VLOOKUP(V181,'Challan Master'!$B$5:$D$124,3,FALSE),""))</f>
        <v/>
      </c>
      <c r="X181" s="22">
        <f>IF(V181="","",IFERROR(VLOOKUP(V181,'Challan Master'!$B$5:$D$124,2,FALSE),""))</f>
        <v/>
      </c>
      <c r="Y181" s="23" t="n"/>
    </row>
    <row r="182">
      <c r="A182" s="22">
        <f>IF(C182="","",ROW()-4)</f>
        <v/>
      </c>
      <c r="B182" s="22">
        <f>IF(C182="","",IF(MONTH(C182)&lt;=3,"Q4",IF(MONTH(C182)&lt;=6,"Q1",IF(MONTH(C182)&lt;=9,"Q2","Q3"))))</f>
        <v/>
      </c>
      <c r="C182" s="26" t="n"/>
      <c r="D182" s="23" t="n"/>
      <c r="E182" s="19" t="n"/>
      <c r="F182" s="22">
        <f>IF(E182="","",IFERROR(VLOOKUP(E182,'Vendor Master'!$B$5:$Q$54,2,FALSE),""))</f>
        <v/>
      </c>
      <c r="G182" s="22">
        <f>IF(E182="","",IFERROR(VLOOKUP(E182,'Vendor Master'!$B$5:$Q$54,4,FALSE),""))</f>
        <v/>
      </c>
      <c r="H182" s="20">
        <f>IF(E182="","",IFERROR(VLOOKUP(G182,'Rate Master'!$B$5:$C$16,2,FALSE),""))</f>
        <v/>
      </c>
      <c r="I182" s="28" t="n"/>
      <c r="J182" s="29">
        <f>IF(E182="","",IFERROR(IF(VLOOKUP(E182,'Vendor Master'!$B$5:$Q$54,12,FALSE)="Y",VLOOKUP(E182,'Vendor Master'!$B$5:$Q$54,14,FALSE),0),""))</f>
        <v/>
      </c>
      <c r="K182" s="30">
        <f>IF(OR(E182="",I182="",J182=""),"",I182*J182)</f>
        <v/>
      </c>
      <c r="L182" s="30">
        <f>IF(OR(E182="",I182=""),"",I182+IF(K182="",0,K182))</f>
        <v/>
      </c>
      <c r="M182" s="25">
        <f>IF(E182="","",IFERROR(IF(F182="",0.2,IF(AND(VLOOKUP(E182,'Vendor Master'!$B$5:$Q$54,7,FALSE)="Y",C182&gt;=VLOOKUP(E182,'Vendor Master'!$B$5:$Q$54,9,FALSE),C182&lt;=VLOOKUP(E182,'Vendor Master'!$B$5:$Q$54,10,FALSE)),VLOOKUP(E182,'Vendor Master'!$B$5:$Q$54,11,FALSE),VLOOKUP(E182,'Vendor Master'!$B$5:$Q$54,6,FALSE))),""))</f>
        <v/>
      </c>
      <c r="N182" s="30">
        <f>IF(OR(E182="",I182="",M182=""),"",I182*M182)</f>
        <v/>
      </c>
      <c r="O182" s="30">
        <f>IF(OR(E182="",L182=""),"",L182-IF(N182="",0,N182))</f>
        <v/>
      </c>
      <c r="P182" s="26" t="n"/>
      <c r="Q182" s="23" t="n"/>
      <c r="R182" s="28" t="n"/>
      <c r="S182" s="22">
        <f>IF(OR(R182="",O182=""),"",IF(ROUND(R182,2)=ROUND(O182,2),"OK","CHECK"))</f>
        <v/>
      </c>
      <c r="T182" s="31">
        <f>IF(OR(R182="",O182=""),"",R182-O182)</f>
        <v/>
      </c>
      <c r="U182" s="19" t="n"/>
      <c r="V182" s="23" t="n"/>
      <c r="W182" s="32">
        <f>IF(V182="","",IFERROR(VLOOKUP(V182,'Challan Master'!$B$5:$D$124,3,FALSE),""))</f>
        <v/>
      </c>
      <c r="X182" s="22">
        <f>IF(V182="","",IFERROR(VLOOKUP(V182,'Challan Master'!$B$5:$D$124,2,FALSE),""))</f>
        <v/>
      </c>
      <c r="Y182" s="23" t="n"/>
    </row>
    <row r="183">
      <c r="A183" s="22">
        <f>IF(C183="","",ROW()-4)</f>
        <v/>
      </c>
      <c r="B183" s="22">
        <f>IF(C183="","",IF(MONTH(C183)&lt;=3,"Q4",IF(MONTH(C183)&lt;=6,"Q1",IF(MONTH(C183)&lt;=9,"Q2","Q3"))))</f>
        <v/>
      </c>
      <c r="C183" s="26" t="n"/>
      <c r="D183" s="23" t="n"/>
      <c r="E183" s="19" t="n"/>
      <c r="F183" s="22">
        <f>IF(E183="","",IFERROR(VLOOKUP(E183,'Vendor Master'!$B$5:$Q$54,2,FALSE),""))</f>
        <v/>
      </c>
      <c r="G183" s="22">
        <f>IF(E183="","",IFERROR(VLOOKUP(E183,'Vendor Master'!$B$5:$Q$54,4,FALSE),""))</f>
        <v/>
      </c>
      <c r="H183" s="20">
        <f>IF(E183="","",IFERROR(VLOOKUP(G183,'Rate Master'!$B$5:$C$16,2,FALSE),""))</f>
        <v/>
      </c>
      <c r="I183" s="28" t="n"/>
      <c r="J183" s="29">
        <f>IF(E183="","",IFERROR(IF(VLOOKUP(E183,'Vendor Master'!$B$5:$Q$54,12,FALSE)="Y",VLOOKUP(E183,'Vendor Master'!$B$5:$Q$54,14,FALSE),0),""))</f>
        <v/>
      </c>
      <c r="K183" s="30">
        <f>IF(OR(E183="",I183="",J183=""),"",I183*J183)</f>
        <v/>
      </c>
      <c r="L183" s="30">
        <f>IF(OR(E183="",I183=""),"",I183+IF(K183="",0,K183))</f>
        <v/>
      </c>
      <c r="M183" s="25">
        <f>IF(E183="","",IFERROR(IF(F183="",0.2,IF(AND(VLOOKUP(E183,'Vendor Master'!$B$5:$Q$54,7,FALSE)="Y",C183&gt;=VLOOKUP(E183,'Vendor Master'!$B$5:$Q$54,9,FALSE),C183&lt;=VLOOKUP(E183,'Vendor Master'!$B$5:$Q$54,10,FALSE)),VLOOKUP(E183,'Vendor Master'!$B$5:$Q$54,11,FALSE),VLOOKUP(E183,'Vendor Master'!$B$5:$Q$54,6,FALSE))),""))</f>
        <v/>
      </c>
      <c r="N183" s="30">
        <f>IF(OR(E183="",I183="",M183=""),"",I183*M183)</f>
        <v/>
      </c>
      <c r="O183" s="30">
        <f>IF(OR(E183="",L183=""),"",L183-IF(N183="",0,N183))</f>
        <v/>
      </c>
      <c r="P183" s="26" t="n"/>
      <c r="Q183" s="23" t="n"/>
      <c r="R183" s="28" t="n"/>
      <c r="S183" s="22">
        <f>IF(OR(R183="",O183=""),"",IF(ROUND(R183,2)=ROUND(O183,2),"OK","CHECK"))</f>
        <v/>
      </c>
      <c r="T183" s="31">
        <f>IF(OR(R183="",O183=""),"",R183-O183)</f>
        <v/>
      </c>
      <c r="U183" s="19" t="n"/>
      <c r="V183" s="23" t="n"/>
      <c r="W183" s="32">
        <f>IF(V183="","",IFERROR(VLOOKUP(V183,'Challan Master'!$B$5:$D$124,3,FALSE),""))</f>
        <v/>
      </c>
      <c r="X183" s="22">
        <f>IF(V183="","",IFERROR(VLOOKUP(V183,'Challan Master'!$B$5:$D$124,2,FALSE),""))</f>
        <v/>
      </c>
      <c r="Y183" s="23" t="n"/>
    </row>
    <row r="184">
      <c r="A184" s="22">
        <f>IF(C184="","",ROW()-4)</f>
        <v/>
      </c>
      <c r="B184" s="22">
        <f>IF(C184="","",IF(MONTH(C184)&lt;=3,"Q4",IF(MONTH(C184)&lt;=6,"Q1",IF(MONTH(C184)&lt;=9,"Q2","Q3"))))</f>
        <v/>
      </c>
      <c r="C184" s="26" t="n"/>
      <c r="D184" s="23" t="n"/>
      <c r="E184" s="19" t="n"/>
      <c r="F184" s="22">
        <f>IF(E184="","",IFERROR(VLOOKUP(E184,'Vendor Master'!$B$5:$Q$54,2,FALSE),""))</f>
        <v/>
      </c>
      <c r="G184" s="22">
        <f>IF(E184="","",IFERROR(VLOOKUP(E184,'Vendor Master'!$B$5:$Q$54,4,FALSE),""))</f>
        <v/>
      </c>
      <c r="H184" s="20">
        <f>IF(E184="","",IFERROR(VLOOKUP(G184,'Rate Master'!$B$5:$C$16,2,FALSE),""))</f>
        <v/>
      </c>
      <c r="I184" s="28" t="n"/>
      <c r="J184" s="29">
        <f>IF(E184="","",IFERROR(IF(VLOOKUP(E184,'Vendor Master'!$B$5:$Q$54,12,FALSE)="Y",VLOOKUP(E184,'Vendor Master'!$B$5:$Q$54,14,FALSE),0),""))</f>
        <v/>
      </c>
      <c r="K184" s="30">
        <f>IF(OR(E184="",I184="",J184=""),"",I184*J184)</f>
        <v/>
      </c>
      <c r="L184" s="30">
        <f>IF(OR(E184="",I184=""),"",I184+IF(K184="",0,K184))</f>
        <v/>
      </c>
      <c r="M184" s="25">
        <f>IF(E184="","",IFERROR(IF(F184="",0.2,IF(AND(VLOOKUP(E184,'Vendor Master'!$B$5:$Q$54,7,FALSE)="Y",C184&gt;=VLOOKUP(E184,'Vendor Master'!$B$5:$Q$54,9,FALSE),C184&lt;=VLOOKUP(E184,'Vendor Master'!$B$5:$Q$54,10,FALSE)),VLOOKUP(E184,'Vendor Master'!$B$5:$Q$54,11,FALSE),VLOOKUP(E184,'Vendor Master'!$B$5:$Q$54,6,FALSE))),""))</f>
        <v/>
      </c>
      <c r="N184" s="30">
        <f>IF(OR(E184="",I184="",M184=""),"",I184*M184)</f>
        <v/>
      </c>
      <c r="O184" s="30">
        <f>IF(OR(E184="",L184=""),"",L184-IF(N184="",0,N184))</f>
        <v/>
      </c>
      <c r="P184" s="26" t="n"/>
      <c r="Q184" s="23" t="n"/>
      <c r="R184" s="28" t="n"/>
      <c r="S184" s="22">
        <f>IF(OR(R184="",O184=""),"",IF(ROUND(R184,2)=ROUND(O184,2),"OK","CHECK"))</f>
        <v/>
      </c>
      <c r="T184" s="31">
        <f>IF(OR(R184="",O184=""),"",R184-O184)</f>
        <v/>
      </c>
      <c r="U184" s="19" t="n"/>
      <c r="V184" s="23" t="n"/>
      <c r="W184" s="32">
        <f>IF(V184="","",IFERROR(VLOOKUP(V184,'Challan Master'!$B$5:$D$124,3,FALSE),""))</f>
        <v/>
      </c>
      <c r="X184" s="22">
        <f>IF(V184="","",IFERROR(VLOOKUP(V184,'Challan Master'!$B$5:$D$124,2,FALSE),""))</f>
        <v/>
      </c>
      <c r="Y184" s="23" t="n"/>
    </row>
    <row r="185">
      <c r="A185" s="22">
        <f>IF(C185="","",ROW()-4)</f>
        <v/>
      </c>
      <c r="B185" s="22">
        <f>IF(C185="","",IF(MONTH(C185)&lt;=3,"Q4",IF(MONTH(C185)&lt;=6,"Q1",IF(MONTH(C185)&lt;=9,"Q2","Q3"))))</f>
        <v/>
      </c>
      <c r="C185" s="26" t="n"/>
      <c r="D185" s="23" t="n"/>
      <c r="E185" s="19" t="n"/>
      <c r="F185" s="22">
        <f>IF(E185="","",IFERROR(VLOOKUP(E185,'Vendor Master'!$B$5:$Q$54,2,FALSE),""))</f>
        <v/>
      </c>
      <c r="G185" s="22">
        <f>IF(E185="","",IFERROR(VLOOKUP(E185,'Vendor Master'!$B$5:$Q$54,4,FALSE),""))</f>
        <v/>
      </c>
      <c r="H185" s="20">
        <f>IF(E185="","",IFERROR(VLOOKUP(G185,'Rate Master'!$B$5:$C$16,2,FALSE),""))</f>
        <v/>
      </c>
      <c r="I185" s="28" t="n"/>
      <c r="J185" s="29">
        <f>IF(E185="","",IFERROR(IF(VLOOKUP(E185,'Vendor Master'!$B$5:$Q$54,12,FALSE)="Y",VLOOKUP(E185,'Vendor Master'!$B$5:$Q$54,14,FALSE),0),""))</f>
        <v/>
      </c>
      <c r="K185" s="30">
        <f>IF(OR(E185="",I185="",J185=""),"",I185*J185)</f>
        <v/>
      </c>
      <c r="L185" s="30">
        <f>IF(OR(E185="",I185=""),"",I185+IF(K185="",0,K185))</f>
        <v/>
      </c>
      <c r="M185" s="25">
        <f>IF(E185="","",IFERROR(IF(F185="",0.2,IF(AND(VLOOKUP(E185,'Vendor Master'!$B$5:$Q$54,7,FALSE)="Y",C185&gt;=VLOOKUP(E185,'Vendor Master'!$B$5:$Q$54,9,FALSE),C185&lt;=VLOOKUP(E185,'Vendor Master'!$B$5:$Q$54,10,FALSE)),VLOOKUP(E185,'Vendor Master'!$B$5:$Q$54,11,FALSE),VLOOKUP(E185,'Vendor Master'!$B$5:$Q$54,6,FALSE))),""))</f>
        <v/>
      </c>
      <c r="N185" s="30">
        <f>IF(OR(E185="",I185="",M185=""),"",I185*M185)</f>
        <v/>
      </c>
      <c r="O185" s="30">
        <f>IF(OR(E185="",L185=""),"",L185-IF(N185="",0,N185))</f>
        <v/>
      </c>
      <c r="P185" s="26" t="n"/>
      <c r="Q185" s="23" t="n"/>
      <c r="R185" s="28" t="n"/>
      <c r="S185" s="22">
        <f>IF(OR(R185="",O185=""),"",IF(ROUND(R185,2)=ROUND(O185,2),"OK","CHECK"))</f>
        <v/>
      </c>
      <c r="T185" s="31">
        <f>IF(OR(R185="",O185=""),"",R185-O185)</f>
        <v/>
      </c>
      <c r="U185" s="19" t="n"/>
      <c r="V185" s="23" t="n"/>
      <c r="W185" s="32">
        <f>IF(V185="","",IFERROR(VLOOKUP(V185,'Challan Master'!$B$5:$D$124,3,FALSE),""))</f>
        <v/>
      </c>
      <c r="X185" s="22">
        <f>IF(V185="","",IFERROR(VLOOKUP(V185,'Challan Master'!$B$5:$D$124,2,FALSE),""))</f>
        <v/>
      </c>
      <c r="Y185" s="23" t="n"/>
    </row>
    <row r="186">
      <c r="A186" s="22">
        <f>IF(C186="","",ROW()-4)</f>
        <v/>
      </c>
      <c r="B186" s="22">
        <f>IF(C186="","",IF(MONTH(C186)&lt;=3,"Q4",IF(MONTH(C186)&lt;=6,"Q1",IF(MONTH(C186)&lt;=9,"Q2","Q3"))))</f>
        <v/>
      </c>
      <c r="C186" s="26" t="n"/>
      <c r="D186" s="23" t="n"/>
      <c r="E186" s="19" t="n"/>
      <c r="F186" s="22">
        <f>IF(E186="","",IFERROR(VLOOKUP(E186,'Vendor Master'!$B$5:$Q$54,2,FALSE),""))</f>
        <v/>
      </c>
      <c r="G186" s="22">
        <f>IF(E186="","",IFERROR(VLOOKUP(E186,'Vendor Master'!$B$5:$Q$54,4,FALSE),""))</f>
        <v/>
      </c>
      <c r="H186" s="20">
        <f>IF(E186="","",IFERROR(VLOOKUP(G186,'Rate Master'!$B$5:$C$16,2,FALSE),""))</f>
        <v/>
      </c>
      <c r="I186" s="28" t="n"/>
      <c r="J186" s="29">
        <f>IF(E186="","",IFERROR(IF(VLOOKUP(E186,'Vendor Master'!$B$5:$Q$54,12,FALSE)="Y",VLOOKUP(E186,'Vendor Master'!$B$5:$Q$54,14,FALSE),0),""))</f>
        <v/>
      </c>
      <c r="K186" s="30">
        <f>IF(OR(E186="",I186="",J186=""),"",I186*J186)</f>
        <v/>
      </c>
      <c r="L186" s="30">
        <f>IF(OR(E186="",I186=""),"",I186+IF(K186="",0,K186))</f>
        <v/>
      </c>
      <c r="M186" s="25">
        <f>IF(E186="","",IFERROR(IF(F186="",0.2,IF(AND(VLOOKUP(E186,'Vendor Master'!$B$5:$Q$54,7,FALSE)="Y",C186&gt;=VLOOKUP(E186,'Vendor Master'!$B$5:$Q$54,9,FALSE),C186&lt;=VLOOKUP(E186,'Vendor Master'!$B$5:$Q$54,10,FALSE)),VLOOKUP(E186,'Vendor Master'!$B$5:$Q$54,11,FALSE),VLOOKUP(E186,'Vendor Master'!$B$5:$Q$54,6,FALSE))),""))</f>
        <v/>
      </c>
      <c r="N186" s="30">
        <f>IF(OR(E186="",I186="",M186=""),"",I186*M186)</f>
        <v/>
      </c>
      <c r="O186" s="30">
        <f>IF(OR(E186="",L186=""),"",L186-IF(N186="",0,N186))</f>
        <v/>
      </c>
      <c r="P186" s="26" t="n"/>
      <c r="Q186" s="23" t="n"/>
      <c r="R186" s="28" t="n"/>
      <c r="S186" s="22">
        <f>IF(OR(R186="",O186=""),"",IF(ROUND(R186,2)=ROUND(O186,2),"OK","CHECK"))</f>
        <v/>
      </c>
      <c r="T186" s="31">
        <f>IF(OR(R186="",O186=""),"",R186-O186)</f>
        <v/>
      </c>
      <c r="U186" s="19" t="n"/>
      <c r="V186" s="23" t="n"/>
      <c r="W186" s="32">
        <f>IF(V186="","",IFERROR(VLOOKUP(V186,'Challan Master'!$B$5:$D$124,3,FALSE),""))</f>
        <v/>
      </c>
      <c r="X186" s="22">
        <f>IF(V186="","",IFERROR(VLOOKUP(V186,'Challan Master'!$B$5:$D$124,2,FALSE),""))</f>
        <v/>
      </c>
      <c r="Y186" s="23" t="n"/>
    </row>
    <row r="187">
      <c r="A187" s="22">
        <f>IF(C187="","",ROW()-4)</f>
        <v/>
      </c>
      <c r="B187" s="22">
        <f>IF(C187="","",IF(MONTH(C187)&lt;=3,"Q4",IF(MONTH(C187)&lt;=6,"Q1",IF(MONTH(C187)&lt;=9,"Q2","Q3"))))</f>
        <v/>
      </c>
      <c r="C187" s="26" t="n"/>
      <c r="D187" s="23" t="n"/>
      <c r="E187" s="19" t="n"/>
      <c r="F187" s="22">
        <f>IF(E187="","",IFERROR(VLOOKUP(E187,'Vendor Master'!$B$5:$Q$54,2,FALSE),""))</f>
        <v/>
      </c>
      <c r="G187" s="22">
        <f>IF(E187="","",IFERROR(VLOOKUP(E187,'Vendor Master'!$B$5:$Q$54,4,FALSE),""))</f>
        <v/>
      </c>
      <c r="H187" s="20">
        <f>IF(E187="","",IFERROR(VLOOKUP(G187,'Rate Master'!$B$5:$C$16,2,FALSE),""))</f>
        <v/>
      </c>
      <c r="I187" s="28" t="n"/>
      <c r="J187" s="29">
        <f>IF(E187="","",IFERROR(IF(VLOOKUP(E187,'Vendor Master'!$B$5:$Q$54,12,FALSE)="Y",VLOOKUP(E187,'Vendor Master'!$B$5:$Q$54,14,FALSE),0),""))</f>
        <v/>
      </c>
      <c r="K187" s="30">
        <f>IF(OR(E187="",I187="",J187=""),"",I187*J187)</f>
        <v/>
      </c>
      <c r="L187" s="30">
        <f>IF(OR(E187="",I187=""),"",I187+IF(K187="",0,K187))</f>
        <v/>
      </c>
      <c r="M187" s="25">
        <f>IF(E187="","",IFERROR(IF(F187="",0.2,IF(AND(VLOOKUP(E187,'Vendor Master'!$B$5:$Q$54,7,FALSE)="Y",C187&gt;=VLOOKUP(E187,'Vendor Master'!$B$5:$Q$54,9,FALSE),C187&lt;=VLOOKUP(E187,'Vendor Master'!$B$5:$Q$54,10,FALSE)),VLOOKUP(E187,'Vendor Master'!$B$5:$Q$54,11,FALSE),VLOOKUP(E187,'Vendor Master'!$B$5:$Q$54,6,FALSE))),""))</f>
        <v/>
      </c>
      <c r="N187" s="30">
        <f>IF(OR(E187="",I187="",M187=""),"",I187*M187)</f>
        <v/>
      </c>
      <c r="O187" s="30">
        <f>IF(OR(E187="",L187=""),"",L187-IF(N187="",0,N187))</f>
        <v/>
      </c>
      <c r="P187" s="26" t="n"/>
      <c r="Q187" s="23" t="n"/>
      <c r="R187" s="28" t="n"/>
      <c r="S187" s="22">
        <f>IF(OR(R187="",O187=""),"",IF(ROUND(R187,2)=ROUND(O187,2),"OK","CHECK"))</f>
        <v/>
      </c>
      <c r="T187" s="31">
        <f>IF(OR(R187="",O187=""),"",R187-O187)</f>
        <v/>
      </c>
      <c r="U187" s="19" t="n"/>
      <c r="V187" s="23" t="n"/>
      <c r="W187" s="32">
        <f>IF(V187="","",IFERROR(VLOOKUP(V187,'Challan Master'!$B$5:$D$124,3,FALSE),""))</f>
        <v/>
      </c>
      <c r="X187" s="22">
        <f>IF(V187="","",IFERROR(VLOOKUP(V187,'Challan Master'!$B$5:$D$124,2,FALSE),""))</f>
        <v/>
      </c>
      <c r="Y187" s="23" t="n"/>
    </row>
    <row r="188">
      <c r="A188" s="22">
        <f>IF(C188="","",ROW()-4)</f>
        <v/>
      </c>
      <c r="B188" s="22">
        <f>IF(C188="","",IF(MONTH(C188)&lt;=3,"Q4",IF(MONTH(C188)&lt;=6,"Q1",IF(MONTH(C188)&lt;=9,"Q2","Q3"))))</f>
        <v/>
      </c>
      <c r="C188" s="26" t="n"/>
      <c r="D188" s="23" t="n"/>
      <c r="E188" s="19" t="n"/>
      <c r="F188" s="22">
        <f>IF(E188="","",IFERROR(VLOOKUP(E188,'Vendor Master'!$B$5:$Q$54,2,FALSE),""))</f>
        <v/>
      </c>
      <c r="G188" s="22">
        <f>IF(E188="","",IFERROR(VLOOKUP(E188,'Vendor Master'!$B$5:$Q$54,4,FALSE),""))</f>
        <v/>
      </c>
      <c r="H188" s="20">
        <f>IF(E188="","",IFERROR(VLOOKUP(G188,'Rate Master'!$B$5:$C$16,2,FALSE),""))</f>
        <v/>
      </c>
      <c r="I188" s="28" t="n"/>
      <c r="J188" s="29">
        <f>IF(E188="","",IFERROR(IF(VLOOKUP(E188,'Vendor Master'!$B$5:$Q$54,12,FALSE)="Y",VLOOKUP(E188,'Vendor Master'!$B$5:$Q$54,14,FALSE),0),""))</f>
        <v/>
      </c>
      <c r="K188" s="30">
        <f>IF(OR(E188="",I188="",J188=""),"",I188*J188)</f>
        <v/>
      </c>
      <c r="L188" s="30">
        <f>IF(OR(E188="",I188=""),"",I188+IF(K188="",0,K188))</f>
        <v/>
      </c>
      <c r="M188" s="25">
        <f>IF(E188="","",IFERROR(IF(F188="",0.2,IF(AND(VLOOKUP(E188,'Vendor Master'!$B$5:$Q$54,7,FALSE)="Y",C188&gt;=VLOOKUP(E188,'Vendor Master'!$B$5:$Q$54,9,FALSE),C188&lt;=VLOOKUP(E188,'Vendor Master'!$B$5:$Q$54,10,FALSE)),VLOOKUP(E188,'Vendor Master'!$B$5:$Q$54,11,FALSE),VLOOKUP(E188,'Vendor Master'!$B$5:$Q$54,6,FALSE))),""))</f>
        <v/>
      </c>
      <c r="N188" s="30">
        <f>IF(OR(E188="",I188="",M188=""),"",I188*M188)</f>
        <v/>
      </c>
      <c r="O188" s="30">
        <f>IF(OR(E188="",L188=""),"",L188-IF(N188="",0,N188))</f>
        <v/>
      </c>
      <c r="P188" s="26" t="n"/>
      <c r="Q188" s="23" t="n"/>
      <c r="R188" s="28" t="n"/>
      <c r="S188" s="22">
        <f>IF(OR(R188="",O188=""),"",IF(ROUND(R188,2)=ROUND(O188,2),"OK","CHECK"))</f>
        <v/>
      </c>
      <c r="T188" s="31">
        <f>IF(OR(R188="",O188=""),"",R188-O188)</f>
        <v/>
      </c>
      <c r="U188" s="19" t="n"/>
      <c r="V188" s="23" t="n"/>
      <c r="W188" s="32">
        <f>IF(V188="","",IFERROR(VLOOKUP(V188,'Challan Master'!$B$5:$D$124,3,FALSE),""))</f>
        <v/>
      </c>
      <c r="X188" s="22">
        <f>IF(V188="","",IFERROR(VLOOKUP(V188,'Challan Master'!$B$5:$D$124,2,FALSE),""))</f>
        <v/>
      </c>
      <c r="Y188" s="23" t="n"/>
    </row>
    <row r="189">
      <c r="A189" s="22">
        <f>IF(C189="","",ROW()-4)</f>
        <v/>
      </c>
      <c r="B189" s="22">
        <f>IF(C189="","",IF(MONTH(C189)&lt;=3,"Q4",IF(MONTH(C189)&lt;=6,"Q1",IF(MONTH(C189)&lt;=9,"Q2","Q3"))))</f>
        <v/>
      </c>
      <c r="C189" s="26" t="n"/>
      <c r="D189" s="23" t="n"/>
      <c r="E189" s="19" t="n"/>
      <c r="F189" s="22">
        <f>IF(E189="","",IFERROR(VLOOKUP(E189,'Vendor Master'!$B$5:$Q$54,2,FALSE),""))</f>
        <v/>
      </c>
      <c r="G189" s="22">
        <f>IF(E189="","",IFERROR(VLOOKUP(E189,'Vendor Master'!$B$5:$Q$54,4,FALSE),""))</f>
        <v/>
      </c>
      <c r="H189" s="20">
        <f>IF(E189="","",IFERROR(VLOOKUP(G189,'Rate Master'!$B$5:$C$16,2,FALSE),""))</f>
        <v/>
      </c>
      <c r="I189" s="28" t="n"/>
      <c r="J189" s="29">
        <f>IF(E189="","",IFERROR(IF(VLOOKUP(E189,'Vendor Master'!$B$5:$Q$54,12,FALSE)="Y",VLOOKUP(E189,'Vendor Master'!$B$5:$Q$54,14,FALSE),0),""))</f>
        <v/>
      </c>
      <c r="K189" s="30">
        <f>IF(OR(E189="",I189="",J189=""),"",I189*J189)</f>
        <v/>
      </c>
      <c r="L189" s="30">
        <f>IF(OR(E189="",I189=""),"",I189+IF(K189="",0,K189))</f>
        <v/>
      </c>
      <c r="M189" s="25">
        <f>IF(E189="","",IFERROR(IF(F189="",0.2,IF(AND(VLOOKUP(E189,'Vendor Master'!$B$5:$Q$54,7,FALSE)="Y",C189&gt;=VLOOKUP(E189,'Vendor Master'!$B$5:$Q$54,9,FALSE),C189&lt;=VLOOKUP(E189,'Vendor Master'!$B$5:$Q$54,10,FALSE)),VLOOKUP(E189,'Vendor Master'!$B$5:$Q$54,11,FALSE),VLOOKUP(E189,'Vendor Master'!$B$5:$Q$54,6,FALSE))),""))</f>
        <v/>
      </c>
      <c r="N189" s="30">
        <f>IF(OR(E189="",I189="",M189=""),"",I189*M189)</f>
        <v/>
      </c>
      <c r="O189" s="30">
        <f>IF(OR(E189="",L189=""),"",L189-IF(N189="",0,N189))</f>
        <v/>
      </c>
      <c r="P189" s="26" t="n"/>
      <c r="Q189" s="23" t="n"/>
      <c r="R189" s="28" t="n"/>
      <c r="S189" s="22">
        <f>IF(OR(R189="",O189=""),"",IF(ROUND(R189,2)=ROUND(O189,2),"OK","CHECK"))</f>
        <v/>
      </c>
      <c r="T189" s="31">
        <f>IF(OR(R189="",O189=""),"",R189-O189)</f>
        <v/>
      </c>
      <c r="U189" s="19" t="n"/>
      <c r="V189" s="23" t="n"/>
      <c r="W189" s="32">
        <f>IF(V189="","",IFERROR(VLOOKUP(V189,'Challan Master'!$B$5:$D$124,3,FALSE),""))</f>
        <v/>
      </c>
      <c r="X189" s="22">
        <f>IF(V189="","",IFERROR(VLOOKUP(V189,'Challan Master'!$B$5:$D$124,2,FALSE),""))</f>
        <v/>
      </c>
      <c r="Y189" s="23" t="n"/>
    </row>
    <row r="190">
      <c r="A190" s="22">
        <f>IF(C190="","",ROW()-4)</f>
        <v/>
      </c>
      <c r="B190" s="22">
        <f>IF(C190="","",IF(MONTH(C190)&lt;=3,"Q4",IF(MONTH(C190)&lt;=6,"Q1",IF(MONTH(C190)&lt;=9,"Q2","Q3"))))</f>
        <v/>
      </c>
      <c r="C190" s="26" t="n"/>
      <c r="D190" s="23" t="n"/>
      <c r="E190" s="19" t="n"/>
      <c r="F190" s="22">
        <f>IF(E190="","",IFERROR(VLOOKUP(E190,'Vendor Master'!$B$5:$Q$54,2,FALSE),""))</f>
        <v/>
      </c>
      <c r="G190" s="22">
        <f>IF(E190="","",IFERROR(VLOOKUP(E190,'Vendor Master'!$B$5:$Q$54,4,FALSE),""))</f>
        <v/>
      </c>
      <c r="H190" s="20">
        <f>IF(E190="","",IFERROR(VLOOKUP(G190,'Rate Master'!$B$5:$C$16,2,FALSE),""))</f>
        <v/>
      </c>
      <c r="I190" s="28" t="n"/>
      <c r="J190" s="29">
        <f>IF(E190="","",IFERROR(IF(VLOOKUP(E190,'Vendor Master'!$B$5:$Q$54,12,FALSE)="Y",VLOOKUP(E190,'Vendor Master'!$B$5:$Q$54,14,FALSE),0),""))</f>
        <v/>
      </c>
      <c r="K190" s="30">
        <f>IF(OR(E190="",I190="",J190=""),"",I190*J190)</f>
        <v/>
      </c>
      <c r="L190" s="30">
        <f>IF(OR(E190="",I190=""),"",I190+IF(K190="",0,K190))</f>
        <v/>
      </c>
      <c r="M190" s="25">
        <f>IF(E190="","",IFERROR(IF(F190="",0.2,IF(AND(VLOOKUP(E190,'Vendor Master'!$B$5:$Q$54,7,FALSE)="Y",C190&gt;=VLOOKUP(E190,'Vendor Master'!$B$5:$Q$54,9,FALSE),C190&lt;=VLOOKUP(E190,'Vendor Master'!$B$5:$Q$54,10,FALSE)),VLOOKUP(E190,'Vendor Master'!$B$5:$Q$54,11,FALSE),VLOOKUP(E190,'Vendor Master'!$B$5:$Q$54,6,FALSE))),""))</f>
        <v/>
      </c>
      <c r="N190" s="30">
        <f>IF(OR(E190="",I190="",M190=""),"",I190*M190)</f>
        <v/>
      </c>
      <c r="O190" s="30">
        <f>IF(OR(E190="",L190=""),"",L190-IF(N190="",0,N190))</f>
        <v/>
      </c>
      <c r="P190" s="26" t="n"/>
      <c r="Q190" s="23" t="n"/>
      <c r="R190" s="28" t="n"/>
      <c r="S190" s="22">
        <f>IF(OR(R190="",O190=""),"",IF(ROUND(R190,2)=ROUND(O190,2),"OK","CHECK"))</f>
        <v/>
      </c>
      <c r="T190" s="31">
        <f>IF(OR(R190="",O190=""),"",R190-O190)</f>
        <v/>
      </c>
      <c r="U190" s="19" t="n"/>
      <c r="V190" s="23" t="n"/>
      <c r="W190" s="32">
        <f>IF(V190="","",IFERROR(VLOOKUP(V190,'Challan Master'!$B$5:$D$124,3,FALSE),""))</f>
        <v/>
      </c>
      <c r="X190" s="22">
        <f>IF(V190="","",IFERROR(VLOOKUP(V190,'Challan Master'!$B$5:$D$124,2,FALSE),""))</f>
        <v/>
      </c>
      <c r="Y190" s="23" t="n"/>
    </row>
    <row r="191">
      <c r="A191" s="22">
        <f>IF(C191="","",ROW()-4)</f>
        <v/>
      </c>
      <c r="B191" s="22">
        <f>IF(C191="","",IF(MONTH(C191)&lt;=3,"Q4",IF(MONTH(C191)&lt;=6,"Q1",IF(MONTH(C191)&lt;=9,"Q2","Q3"))))</f>
        <v/>
      </c>
      <c r="C191" s="26" t="n"/>
      <c r="D191" s="23" t="n"/>
      <c r="E191" s="19" t="n"/>
      <c r="F191" s="22">
        <f>IF(E191="","",IFERROR(VLOOKUP(E191,'Vendor Master'!$B$5:$Q$54,2,FALSE),""))</f>
        <v/>
      </c>
      <c r="G191" s="22">
        <f>IF(E191="","",IFERROR(VLOOKUP(E191,'Vendor Master'!$B$5:$Q$54,4,FALSE),""))</f>
        <v/>
      </c>
      <c r="H191" s="20">
        <f>IF(E191="","",IFERROR(VLOOKUP(G191,'Rate Master'!$B$5:$C$16,2,FALSE),""))</f>
        <v/>
      </c>
      <c r="I191" s="28" t="n"/>
      <c r="J191" s="29">
        <f>IF(E191="","",IFERROR(IF(VLOOKUP(E191,'Vendor Master'!$B$5:$Q$54,12,FALSE)="Y",VLOOKUP(E191,'Vendor Master'!$B$5:$Q$54,14,FALSE),0),""))</f>
        <v/>
      </c>
      <c r="K191" s="30">
        <f>IF(OR(E191="",I191="",J191=""),"",I191*J191)</f>
        <v/>
      </c>
      <c r="L191" s="30">
        <f>IF(OR(E191="",I191=""),"",I191+IF(K191="",0,K191))</f>
        <v/>
      </c>
      <c r="M191" s="25">
        <f>IF(E191="","",IFERROR(IF(F191="",0.2,IF(AND(VLOOKUP(E191,'Vendor Master'!$B$5:$Q$54,7,FALSE)="Y",C191&gt;=VLOOKUP(E191,'Vendor Master'!$B$5:$Q$54,9,FALSE),C191&lt;=VLOOKUP(E191,'Vendor Master'!$B$5:$Q$54,10,FALSE)),VLOOKUP(E191,'Vendor Master'!$B$5:$Q$54,11,FALSE),VLOOKUP(E191,'Vendor Master'!$B$5:$Q$54,6,FALSE))),""))</f>
        <v/>
      </c>
      <c r="N191" s="30">
        <f>IF(OR(E191="",I191="",M191=""),"",I191*M191)</f>
        <v/>
      </c>
      <c r="O191" s="30">
        <f>IF(OR(E191="",L191=""),"",L191-IF(N191="",0,N191))</f>
        <v/>
      </c>
      <c r="P191" s="26" t="n"/>
      <c r="Q191" s="23" t="n"/>
      <c r="R191" s="28" t="n"/>
      <c r="S191" s="22">
        <f>IF(OR(R191="",O191=""),"",IF(ROUND(R191,2)=ROUND(O191,2),"OK","CHECK"))</f>
        <v/>
      </c>
      <c r="T191" s="31">
        <f>IF(OR(R191="",O191=""),"",R191-O191)</f>
        <v/>
      </c>
      <c r="U191" s="19" t="n"/>
      <c r="V191" s="23" t="n"/>
      <c r="W191" s="32">
        <f>IF(V191="","",IFERROR(VLOOKUP(V191,'Challan Master'!$B$5:$D$124,3,FALSE),""))</f>
        <v/>
      </c>
      <c r="X191" s="22">
        <f>IF(V191="","",IFERROR(VLOOKUP(V191,'Challan Master'!$B$5:$D$124,2,FALSE),""))</f>
        <v/>
      </c>
      <c r="Y191" s="23" t="n"/>
    </row>
    <row r="192">
      <c r="A192" s="22">
        <f>IF(C192="","",ROW()-4)</f>
        <v/>
      </c>
      <c r="B192" s="22">
        <f>IF(C192="","",IF(MONTH(C192)&lt;=3,"Q4",IF(MONTH(C192)&lt;=6,"Q1",IF(MONTH(C192)&lt;=9,"Q2","Q3"))))</f>
        <v/>
      </c>
      <c r="C192" s="26" t="n"/>
      <c r="D192" s="23" t="n"/>
      <c r="E192" s="19" t="n"/>
      <c r="F192" s="22">
        <f>IF(E192="","",IFERROR(VLOOKUP(E192,'Vendor Master'!$B$5:$Q$54,2,FALSE),""))</f>
        <v/>
      </c>
      <c r="G192" s="22">
        <f>IF(E192="","",IFERROR(VLOOKUP(E192,'Vendor Master'!$B$5:$Q$54,4,FALSE),""))</f>
        <v/>
      </c>
      <c r="H192" s="20">
        <f>IF(E192="","",IFERROR(VLOOKUP(G192,'Rate Master'!$B$5:$C$16,2,FALSE),""))</f>
        <v/>
      </c>
      <c r="I192" s="28" t="n"/>
      <c r="J192" s="29">
        <f>IF(E192="","",IFERROR(IF(VLOOKUP(E192,'Vendor Master'!$B$5:$Q$54,12,FALSE)="Y",VLOOKUP(E192,'Vendor Master'!$B$5:$Q$54,14,FALSE),0),""))</f>
        <v/>
      </c>
      <c r="K192" s="30">
        <f>IF(OR(E192="",I192="",J192=""),"",I192*J192)</f>
        <v/>
      </c>
      <c r="L192" s="30">
        <f>IF(OR(E192="",I192=""),"",I192+IF(K192="",0,K192))</f>
        <v/>
      </c>
      <c r="M192" s="25">
        <f>IF(E192="","",IFERROR(IF(F192="",0.2,IF(AND(VLOOKUP(E192,'Vendor Master'!$B$5:$Q$54,7,FALSE)="Y",C192&gt;=VLOOKUP(E192,'Vendor Master'!$B$5:$Q$54,9,FALSE),C192&lt;=VLOOKUP(E192,'Vendor Master'!$B$5:$Q$54,10,FALSE)),VLOOKUP(E192,'Vendor Master'!$B$5:$Q$54,11,FALSE),VLOOKUP(E192,'Vendor Master'!$B$5:$Q$54,6,FALSE))),""))</f>
        <v/>
      </c>
      <c r="N192" s="30">
        <f>IF(OR(E192="",I192="",M192=""),"",I192*M192)</f>
        <v/>
      </c>
      <c r="O192" s="30">
        <f>IF(OR(E192="",L192=""),"",L192-IF(N192="",0,N192))</f>
        <v/>
      </c>
      <c r="P192" s="26" t="n"/>
      <c r="Q192" s="23" t="n"/>
      <c r="R192" s="28" t="n"/>
      <c r="S192" s="22">
        <f>IF(OR(R192="",O192=""),"",IF(ROUND(R192,2)=ROUND(O192,2),"OK","CHECK"))</f>
        <v/>
      </c>
      <c r="T192" s="31">
        <f>IF(OR(R192="",O192=""),"",R192-O192)</f>
        <v/>
      </c>
      <c r="U192" s="19" t="n"/>
      <c r="V192" s="23" t="n"/>
      <c r="W192" s="32">
        <f>IF(V192="","",IFERROR(VLOOKUP(V192,'Challan Master'!$B$5:$D$124,3,FALSE),""))</f>
        <v/>
      </c>
      <c r="X192" s="22">
        <f>IF(V192="","",IFERROR(VLOOKUP(V192,'Challan Master'!$B$5:$D$124,2,FALSE),""))</f>
        <v/>
      </c>
      <c r="Y192" s="23" t="n"/>
    </row>
    <row r="193">
      <c r="A193" s="22">
        <f>IF(C193="","",ROW()-4)</f>
        <v/>
      </c>
      <c r="B193" s="22">
        <f>IF(C193="","",IF(MONTH(C193)&lt;=3,"Q4",IF(MONTH(C193)&lt;=6,"Q1",IF(MONTH(C193)&lt;=9,"Q2","Q3"))))</f>
        <v/>
      </c>
      <c r="C193" s="26" t="n"/>
      <c r="D193" s="23" t="n"/>
      <c r="E193" s="19" t="n"/>
      <c r="F193" s="22">
        <f>IF(E193="","",IFERROR(VLOOKUP(E193,'Vendor Master'!$B$5:$Q$54,2,FALSE),""))</f>
        <v/>
      </c>
      <c r="G193" s="22">
        <f>IF(E193="","",IFERROR(VLOOKUP(E193,'Vendor Master'!$B$5:$Q$54,4,FALSE),""))</f>
        <v/>
      </c>
      <c r="H193" s="20">
        <f>IF(E193="","",IFERROR(VLOOKUP(G193,'Rate Master'!$B$5:$C$16,2,FALSE),""))</f>
        <v/>
      </c>
      <c r="I193" s="28" t="n"/>
      <c r="J193" s="29">
        <f>IF(E193="","",IFERROR(IF(VLOOKUP(E193,'Vendor Master'!$B$5:$Q$54,12,FALSE)="Y",VLOOKUP(E193,'Vendor Master'!$B$5:$Q$54,14,FALSE),0),""))</f>
        <v/>
      </c>
      <c r="K193" s="30">
        <f>IF(OR(E193="",I193="",J193=""),"",I193*J193)</f>
        <v/>
      </c>
      <c r="L193" s="30">
        <f>IF(OR(E193="",I193=""),"",I193+IF(K193="",0,K193))</f>
        <v/>
      </c>
      <c r="M193" s="25">
        <f>IF(E193="","",IFERROR(IF(F193="",0.2,IF(AND(VLOOKUP(E193,'Vendor Master'!$B$5:$Q$54,7,FALSE)="Y",C193&gt;=VLOOKUP(E193,'Vendor Master'!$B$5:$Q$54,9,FALSE),C193&lt;=VLOOKUP(E193,'Vendor Master'!$B$5:$Q$54,10,FALSE)),VLOOKUP(E193,'Vendor Master'!$B$5:$Q$54,11,FALSE),VLOOKUP(E193,'Vendor Master'!$B$5:$Q$54,6,FALSE))),""))</f>
        <v/>
      </c>
      <c r="N193" s="30">
        <f>IF(OR(E193="",I193="",M193=""),"",I193*M193)</f>
        <v/>
      </c>
      <c r="O193" s="30">
        <f>IF(OR(E193="",L193=""),"",L193-IF(N193="",0,N193))</f>
        <v/>
      </c>
      <c r="P193" s="26" t="n"/>
      <c r="Q193" s="23" t="n"/>
      <c r="R193" s="28" t="n"/>
      <c r="S193" s="22">
        <f>IF(OR(R193="",O193=""),"",IF(ROUND(R193,2)=ROUND(O193,2),"OK","CHECK"))</f>
        <v/>
      </c>
      <c r="T193" s="31">
        <f>IF(OR(R193="",O193=""),"",R193-O193)</f>
        <v/>
      </c>
      <c r="U193" s="19" t="n"/>
      <c r="V193" s="23" t="n"/>
      <c r="W193" s="32">
        <f>IF(V193="","",IFERROR(VLOOKUP(V193,'Challan Master'!$B$5:$D$124,3,FALSE),""))</f>
        <v/>
      </c>
      <c r="X193" s="22">
        <f>IF(V193="","",IFERROR(VLOOKUP(V193,'Challan Master'!$B$5:$D$124,2,FALSE),""))</f>
        <v/>
      </c>
      <c r="Y193" s="23" t="n"/>
    </row>
    <row r="194">
      <c r="A194" s="22">
        <f>IF(C194="","",ROW()-4)</f>
        <v/>
      </c>
      <c r="B194" s="22">
        <f>IF(C194="","",IF(MONTH(C194)&lt;=3,"Q4",IF(MONTH(C194)&lt;=6,"Q1",IF(MONTH(C194)&lt;=9,"Q2","Q3"))))</f>
        <v/>
      </c>
      <c r="C194" s="26" t="n"/>
      <c r="D194" s="23" t="n"/>
      <c r="E194" s="19" t="n"/>
      <c r="F194" s="22">
        <f>IF(E194="","",IFERROR(VLOOKUP(E194,'Vendor Master'!$B$5:$Q$54,2,FALSE),""))</f>
        <v/>
      </c>
      <c r="G194" s="22">
        <f>IF(E194="","",IFERROR(VLOOKUP(E194,'Vendor Master'!$B$5:$Q$54,4,FALSE),""))</f>
        <v/>
      </c>
      <c r="H194" s="20">
        <f>IF(E194="","",IFERROR(VLOOKUP(G194,'Rate Master'!$B$5:$C$16,2,FALSE),""))</f>
        <v/>
      </c>
      <c r="I194" s="28" t="n"/>
      <c r="J194" s="29">
        <f>IF(E194="","",IFERROR(IF(VLOOKUP(E194,'Vendor Master'!$B$5:$Q$54,12,FALSE)="Y",VLOOKUP(E194,'Vendor Master'!$B$5:$Q$54,14,FALSE),0),""))</f>
        <v/>
      </c>
      <c r="K194" s="30">
        <f>IF(OR(E194="",I194="",J194=""),"",I194*J194)</f>
        <v/>
      </c>
      <c r="L194" s="30">
        <f>IF(OR(E194="",I194=""),"",I194+IF(K194="",0,K194))</f>
        <v/>
      </c>
      <c r="M194" s="25">
        <f>IF(E194="","",IFERROR(IF(F194="",0.2,IF(AND(VLOOKUP(E194,'Vendor Master'!$B$5:$Q$54,7,FALSE)="Y",C194&gt;=VLOOKUP(E194,'Vendor Master'!$B$5:$Q$54,9,FALSE),C194&lt;=VLOOKUP(E194,'Vendor Master'!$B$5:$Q$54,10,FALSE)),VLOOKUP(E194,'Vendor Master'!$B$5:$Q$54,11,FALSE),VLOOKUP(E194,'Vendor Master'!$B$5:$Q$54,6,FALSE))),""))</f>
        <v/>
      </c>
      <c r="N194" s="30">
        <f>IF(OR(E194="",I194="",M194=""),"",I194*M194)</f>
        <v/>
      </c>
      <c r="O194" s="30">
        <f>IF(OR(E194="",L194=""),"",L194-IF(N194="",0,N194))</f>
        <v/>
      </c>
      <c r="P194" s="26" t="n"/>
      <c r="Q194" s="23" t="n"/>
      <c r="R194" s="28" t="n"/>
      <c r="S194" s="22">
        <f>IF(OR(R194="",O194=""),"",IF(ROUND(R194,2)=ROUND(O194,2),"OK","CHECK"))</f>
        <v/>
      </c>
      <c r="T194" s="31">
        <f>IF(OR(R194="",O194=""),"",R194-O194)</f>
        <v/>
      </c>
      <c r="U194" s="19" t="n"/>
      <c r="V194" s="23" t="n"/>
      <c r="W194" s="32">
        <f>IF(V194="","",IFERROR(VLOOKUP(V194,'Challan Master'!$B$5:$D$124,3,FALSE),""))</f>
        <v/>
      </c>
      <c r="X194" s="22">
        <f>IF(V194="","",IFERROR(VLOOKUP(V194,'Challan Master'!$B$5:$D$124,2,FALSE),""))</f>
        <v/>
      </c>
      <c r="Y194" s="23" t="n"/>
    </row>
    <row r="195">
      <c r="A195" s="22">
        <f>IF(C195="","",ROW()-4)</f>
        <v/>
      </c>
      <c r="B195" s="22">
        <f>IF(C195="","",IF(MONTH(C195)&lt;=3,"Q4",IF(MONTH(C195)&lt;=6,"Q1",IF(MONTH(C195)&lt;=9,"Q2","Q3"))))</f>
        <v/>
      </c>
      <c r="C195" s="26" t="n"/>
      <c r="D195" s="23" t="n"/>
      <c r="E195" s="19" t="n"/>
      <c r="F195" s="22">
        <f>IF(E195="","",IFERROR(VLOOKUP(E195,'Vendor Master'!$B$5:$Q$54,2,FALSE),""))</f>
        <v/>
      </c>
      <c r="G195" s="22">
        <f>IF(E195="","",IFERROR(VLOOKUP(E195,'Vendor Master'!$B$5:$Q$54,4,FALSE),""))</f>
        <v/>
      </c>
      <c r="H195" s="20">
        <f>IF(E195="","",IFERROR(VLOOKUP(G195,'Rate Master'!$B$5:$C$16,2,FALSE),""))</f>
        <v/>
      </c>
      <c r="I195" s="28" t="n"/>
      <c r="J195" s="29">
        <f>IF(E195="","",IFERROR(IF(VLOOKUP(E195,'Vendor Master'!$B$5:$Q$54,12,FALSE)="Y",VLOOKUP(E195,'Vendor Master'!$B$5:$Q$54,14,FALSE),0),""))</f>
        <v/>
      </c>
      <c r="K195" s="30">
        <f>IF(OR(E195="",I195="",J195=""),"",I195*J195)</f>
        <v/>
      </c>
      <c r="L195" s="30">
        <f>IF(OR(E195="",I195=""),"",I195+IF(K195="",0,K195))</f>
        <v/>
      </c>
      <c r="M195" s="25">
        <f>IF(E195="","",IFERROR(IF(F195="",0.2,IF(AND(VLOOKUP(E195,'Vendor Master'!$B$5:$Q$54,7,FALSE)="Y",C195&gt;=VLOOKUP(E195,'Vendor Master'!$B$5:$Q$54,9,FALSE),C195&lt;=VLOOKUP(E195,'Vendor Master'!$B$5:$Q$54,10,FALSE)),VLOOKUP(E195,'Vendor Master'!$B$5:$Q$54,11,FALSE),VLOOKUP(E195,'Vendor Master'!$B$5:$Q$54,6,FALSE))),""))</f>
        <v/>
      </c>
      <c r="N195" s="30">
        <f>IF(OR(E195="",I195="",M195=""),"",I195*M195)</f>
        <v/>
      </c>
      <c r="O195" s="30">
        <f>IF(OR(E195="",L195=""),"",L195-IF(N195="",0,N195))</f>
        <v/>
      </c>
      <c r="P195" s="26" t="n"/>
      <c r="Q195" s="23" t="n"/>
      <c r="R195" s="28" t="n"/>
      <c r="S195" s="22">
        <f>IF(OR(R195="",O195=""),"",IF(ROUND(R195,2)=ROUND(O195,2),"OK","CHECK"))</f>
        <v/>
      </c>
      <c r="T195" s="31">
        <f>IF(OR(R195="",O195=""),"",R195-O195)</f>
        <v/>
      </c>
      <c r="U195" s="19" t="n"/>
      <c r="V195" s="23" t="n"/>
      <c r="W195" s="32">
        <f>IF(V195="","",IFERROR(VLOOKUP(V195,'Challan Master'!$B$5:$D$124,3,FALSE),""))</f>
        <v/>
      </c>
      <c r="X195" s="22">
        <f>IF(V195="","",IFERROR(VLOOKUP(V195,'Challan Master'!$B$5:$D$124,2,FALSE),""))</f>
        <v/>
      </c>
      <c r="Y195" s="23" t="n"/>
    </row>
    <row r="196">
      <c r="A196" s="22">
        <f>IF(C196="","",ROW()-4)</f>
        <v/>
      </c>
      <c r="B196" s="22">
        <f>IF(C196="","",IF(MONTH(C196)&lt;=3,"Q4",IF(MONTH(C196)&lt;=6,"Q1",IF(MONTH(C196)&lt;=9,"Q2","Q3"))))</f>
        <v/>
      </c>
      <c r="C196" s="26" t="n"/>
      <c r="D196" s="23" t="n"/>
      <c r="E196" s="19" t="n"/>
      <c r="F196" s="22">
        <f>IF(E196="","",IFERROR(VLOOKUP(E196,'Vendor Master'!$B$5:$Q$54,2,FALSE),""))</f>
        <v/>
      </c>
      <c r="G196" s="22">
        <f>IF(E196="","",IFERROR(VLOOKUP(E196,'Vendor Master'!$B$5:$Q$54,4,FALSE),""))</f>
        <v/>
      </c>
      <c r="H196" s="20">
        <f>IF(E196="","",IFERROR(VLOOKUP(G196,'Rate Master'!$B$5:$C$16,2,FALSE),""))</f>
        <v/>
      </c>
      <c r="I196" s="28" t="n"/>
      <c r="J196" s="29">
        <f>IF(E196="","",IFERROR(IF(VLOOKUP(E196,'Vendor Master'!$B$5:$Q$54,12,FALSE)="Y",VLOOKUP(E196,'Vendor Master'!$B$5:$Q$54,14,FALSE),0),""))</f>
        <v/>
      </c>
      <c r="K196" s="30">
        <f>IF(OR(E196="",I196="",J196=""),"",I196*J196)</f>
        <v/>
      </c>
      <c r="L196" s="30">
        <f>IF(OR(E196="",I196=""),"",I196+IF(K196="",0,K196))</f>
        <v/>
      </c>
      <c r="M196" s="25">
        <f>IF(E196="","",IFERROR(IF(F196="",0.2,IF(AND(VLOOKUP(E196,'Vendor Master'!$B$5:$Q$54,7,FALSE)="Y",C196&gt;=VLOOKUP(E196,'Vendor Master'!$B$5:$Q$54,9,FALSE),C196&lt;=VLOOKUP(E196,'Vendor Master'!$B$5:$Q$54,10,FALSE)),VLOOKUP(E196,'Vendor Master'!$B$5:$Q$54,11,FALSE),VLOOKUP(E196,'Vendor Master'!$B$5:$Q$54,6,FALSE))),""))</f>
        <v/>
      </c>
      <c r="N196" s="30">
        <f>IF(OR(E196="",I196="",M196=""),"",I196*M196)</f>
        <v/>
      </c>
      <c r="O196" s="30">
        <f>IF(OR(E196="",L196=""),"",L196-IF(N196="",0,N196))</f>
        <v/>
      </c>
      <c r="P196" s="26" t="n"/>
      <c r="Q196" s="23" t="n"/>
      <c r="R196" s="28" t="n"/>
      <c r="S196" s="22">
        <f>IF(OR(R196="",O196=""),"",IF(ROUND(R196,2)=ROUND(O196,2),"OK","CHECK"))</f>
        <v/>
      </c>
      <c r="T196" s="31">
        <f>IF(OR(R196="",O196=""),"",R196-O196)</f>
        <v/>
      </c>
      <c r="U196" s="19" t="n"/>
      <c r="V196" s="23" t="n"/>
      <c r="W196" s="32">
        <f>IF(V196="","",IFERROR(VLOOKUP(V196,'Challan Master'!$B$5:$D$124,3,FALSE),""))</f>
        <v/>
      </c>
      <c r="X196" s="22">
        <f>IF(V196="","",IFERROR(VLOOKUP(V196,'Challan Master'!$B$5:$D$124,2,FALSE),""))</f>
        <v/>
      </c>
      <c r="Y196" s="23" t="n"/>
    </row>
    <row r="197">
      <c r="A197" s="22">
        <f>IF(C197="","",ROW()-4)</f>
        <v/>
      </c>
      <c r="B197" s="22">
        <f>IF(C197="","",IF(MONTH(C197)&lt;=3,"Q4",IF(MONTH(C197)&lt;=6,"Q1",IF(MONTH(C197)&lt;=9,"Q2","Q3"))))</f>
        <v/>
      </c>
      <c r="C197" s="26" t="n"/>
      <c r="D197" s="23" t="n"/>
      <c r="E197" s="19" t="n"/>
      <c r="F197" s="22">
        <f>IF(E197="","",IFERROR(VLOOKUP(E197,'Vendor Master'!$B$5:$Q$54,2,FALSE),""))</f>
        <v/>
      </c>
      <c r="G197" s="22">
        <f>IF(E197="","",IFERROR(VLOOKUP(E197,'Vendor Master'!$B$5:$Q$54,4,FALSE),""))</f>
        <v/>
      </c>
      <c r="H197" s="20">
        <f>IF(E197="","",IFERROR(VLOOKUP(G197,'Rate Master'!$B$5:$C$16,2,FALSE),""))</f>
        <v/>
      </c>
      <c r="I197" s="28" t="n"/>
      <c r="J197" s="29">
        <f>IF(E197="","",IFERROR(IF(VLOOKUP(E197,'Vendor Master'!$B$5:$Q$54,12,FALSE)="Y",VLOOKUP(E197,'Vendor Master'!$B$5:$Q$54,14,FALSE),0),""))</f>
        <v/>
      </c>
      <c r="K197" s="30">
        <f>IF(OR(E197="",I197="",J197=""),"",I197*J197)</f>
        <v/>
      </c>
      <c r="L197" s="30">
        <f>IF(OR(E197="",I197=""),"",I197+IF(K197="",0,K197))</f>
        <v/>
      </c>
      <c r="M197" s="25">
        <f>IF(E197="","",IFERROR(IF(F197="",0.2,IF(AND(VLOOKUP(E197,'Vendor Master'!$B$5:$Q$54,7,FALSE)="Y",C197&gt;=VLOOKUP(E197,'Vendor Master'!$B$5:$Q$54,9,FALSE),C197&lt;=VLOOKUP(E197,'Vendor Master'!$B$5:$Q$54,10,FALSE)),VLOOKUP(E197,'Vendor Master'!$B$5:$Q$54,11,FALSE),VLOOKUP(E197,'Vendor Master'!$B$5:$Q$54,6,FALSE))),""))</f>
        <v/>
      </c>
      <c r="N197" s="30">
        <f>IF(OR(E197="",I197="",M197=""),"",I197*M197)</f>
        <v/>
      </c>
      <c r="O197" s="30">
        <f>IF(OR(E197="",L197=""),"",L197-IF(N197="",0,N197))</f>
        <v/>
      </c>
      <c r="P197" s="26" t="n"/>
      <c r="Q197" s="23" t="n"/>
      <c r="R197" s="28" t="n"/>
      <c r="S197" s="22">
        <f>IF(OR(R197="",O197=""),"",IF(ROUND(R197,2)=ROUND(O197,2),"OK","CHECK"))</f>
        <v/>
      </c>
      <c r="T197" s="31">
        <f>IF(OR(R197="",O197=""),"",R197-O197)</f>
        <v/>
      </c>
      <c r="U197" s="19" t="n"/>
      <c r="V197" s="23" t="n"/>
      <c r="W197" s="32">
        <f>IF(V197="","",IFERROR(VLOOKUP(V197,'Challan Master'!$B$5:$D$124,3,FALSE),""))</f>
        <v/>
      </c>
      <c r="X197" s="22">
        <f>IF(V197="","",IFERROR(VLOOKUP(V197,'Challan Master'!$B$5:$D$124,2,FALSE),""))</f>
        <v/>
      </c>
      <c r="Y197" s="23" t="n"/>
    </row>
    <row r="198">
      <c r="A198" s="22">
        <f>IF(C198="","",ROW()-4)</f>
        <v/>
      </c>
      <c r="B198" s="22">
        <f>IF(C198="","",IF(MONTH(C198)&lt;=3,"Q4",IF(MONTH(C198)&lt;=6,"Q1",IF(MONTH(C198)&lt;=9,"Q2","Q3"))))</f>
        <v/>
      </c>
      <c r="C198" s="26" t="n"/>
      <c r="D198" s="23" t="n"/>
      <c r="E198" s="19" t="n"/>
      <c r="F198" s="22">
        <f>IF(E198="","",IFERROR(VLOOKUP(E198,'Vendor Master'!$B$5:$Q$54,2,FALSE),""))</f>
        <v/>
      </c>
      <c r="G198" s="22">
        <f>IF(E198="","",IFERROR(VLOOKUP(E198,'Vendor Master'!$B$5:$Q$54,4,FALSE),""))</f>
        <v/>
      </c>
      <c r="H198" s="20">
        <f>IF(E198="","",IFERROR(VLOOKUP(G198,'Rate Master'!$B$5:$C$16,2,FALSE),""))</f>
        <v/>
      </c>
      <c r="I198" s="28" t="n"/>
      <c r="J198" s="29">
        <f>IF(E198="","",IFERROR(IF(VLOOKUP(E198,'Vendor Master'!$B$5:$Q$54,12,FALSE)="Y",VLOOKUP(E198,'Vendor Master'!$B$5:$Q$54,14,FALSE),0),""))</f>
        <v/>
      </c>
      <c r="K198" s="30">
        <f>IF(OR(E198="",I198="",J198=""),"",I198*J198)</f>
        <v/>
      </c>
      <c r="L198" s="30">
        <f>IF(OR(E198="",I198=""),"",I198+IF(K198="",0,K198))</f>
        <v/>
      </c>
      <c r="M198" s="25">
        <f>IF(E198="","",IFERROR(IF(F198="",0.2,IF(AND(VLOOKUP(E198,'Vendor Master'!$B$5:$Q$54,7,FALSE)="Y",C198&gt;=VLOOKUP(E198,'Vendor Master'!$B$5:$Q$54,9,FALSE),C198&lt;=VLOOKUP(E198,'Vendor Master'!$B$5:$Q$54,10,FALSE)),VLOOKUP(E198,'Vendor Master'!$B$5:$Q$54,11,FALSE),VLOOKUP(E198,'Vendor Master'!$B$5:$Q$54,6,FALSE))),""))</f>
        <v/>
      </c>
      <c r="N198" s="30">
        <f>IF(OR(E198="",I198="",M198=""),"",I198*M198)</f>
        <v/>
      </c>
      <c r="O198" s="30">
        <f>IF(OR(E198="",L198=""),"",L198-IF(N198="",0,N198))</f>
        <v/>
      </c>
      <c r="P198" s="26" t="n"/>
      <c r="Q198" s="23" t="n"/>
      <c r="R198" s="28" t="n"/>
      <c r="S198" s="22">
        <f>IF(OR(R198="",O198=""),"",IF(ROUND(R198,2)=ROUND(O198,2),"OK","CHECK"))</f>
        <v/>
      </c>
      <c r="T198" s="31">
        <f>IF(OR(R198="",O198=""),"",R198-O198)</f>
        <v/>
      </c>
      <c r="U198" s="19" t="n"/>
      <c r="V198" s="23" t="n"/>
      <c r="W198" s="32">
        <f>IF(V198="","",IFERROR(VLOOKUP(V198,'Challan Master'!$B$5:$D$124,3,FALSE),""))</f>
        <v/>
      </c>
      <c r="X198" s="22">
        <f>IF(V198="","",IFERROR(VLOOKUP(V198,'Challan Master'!$B$5:$D$124,2,FALSE),""))</f>
        <v/>
      </c>
      <c r="Y198" s="23" t="n"/>
    </row>
    <row r="199">
      <c r="A199" s="22">
        <f>IF(C199="","",ROW()-4)</f>
        <v/>
      </c>
      <c r="B199" s="22">
        <f>IF(C199="","",IF(MONTH(C199)&lt;=3,"Q4",IF(MONTH(C199)&lt;=6,"Q1",IF(MONTH(C199)&lt;=9,"Q2","Q3"))))</f>
        <v/>
      </c>
      <c r="C199" s="26" t="n"/>
      <c r="D199" s="23" t="n"/>
      <c r="E199" s="19" t="n"/>
      <c r="F199" s="22">
        <f>IF(E199="","",IFERROR(VLOOKUP(E199,'Vendor Master'!$B$5:$Q$54,2,FALSE),""))</f>
        <v/>
      </c>
      <c r="G199" s="22">
        <f>IF(E199="","",IFERROR(VLOOKUP(E199,'Vendor Master'!$B$5:$Q$54,4,FALSE),""))</f>
        <v/>
      </c>
      <c r="H199" s="20">
        <f>IF(E199="","",IFERROR(VLOOKUP(G199,'Rate Master'!$B$5:$C$16,2,FALSE),""))</f>
        <v/>
      </c>
      <c r="I199" s="28" t="n"/>
      <c r="J199" s="29">
        <f>IF(E199="","",IFERROR(IF(VLOOKUP(E199,'Vendor Master'!$B$5:$Q$54,12,FALSE)="Y",VLOOKUP(E199,'Vendor Master'!$B$5:$Q$54,14,FALSE),0),""))</f>
        <v/>
      </c>
      <c r="K199" s="30">
        <f>IF(OR(E199="",I199="",J199=""),"",I199*J199)</f>
        <v/>
      </c>
      <c r="L199" s="30">
        <f>IF(OR(E199="",I199=""),"",I199+IF(K199="",0,K199))</f>
        <v/>
      </c>
      <c r="M199" s="25">
        <f>IF(E199="","",IFERROR(IF(F199="",0.2,IF(AND(VLOOKUP(E199,'Vendor Master'!$B$5:$Q$54,7,FALSE)="Y",C199&gt;=VLOOKUP(E199,'Vendor Master'!$B$5:$Q$54,9,FALSE),C199&lt;=VLOOKUP(E199,'Vendor Master'!$B$5:$Q$54,10,FALSE)),VLOOKUP(E199,'Vendor Master'!$B$5:$Q$54,11,FALSE),VLOOKUP(E199,'Vendor Master'!$B$5:$Q$54,6,FALSE))),""))</f>
        <v/>
      </c>
      <c r="N199" s="30">
        <f>IF(OR(E199="",I199="",M199=""),"",I199*M199)</f>
        <v/>
      </c>
      <c r="O199" s="30">
        <f>IF(OR(E199="",L199=""),"",L199-IF(N199="",0,N199))</f>
        <v/>
      </c>
      <c r="P199" s="26" t="n"/>
      <c r="Q199" s="23" t="n"/>
      <c r="R199" s="28" t="n"/>
      <c r="S199" s="22">
        <f>IF(OR(R199="",O199=""),"",IF(ROUND(R199,2)=ROUND(O199,2),"OK","CHECK"))</f>
        <v/>
      </c>
      <c r="T199" s="31">
        <f>IF(OR(R199="",O199=""),"",R199-O199)</f>
        <v/>
      </c>
      <c r="U199" s="19" t="n"/>
      <c r="V199" s="23" t="n"/>
      <c r="W199" s="32">
        <f>IF(V199="","",IFERROR(VLOOKUP(V199,'Challan Master'!$B$5:$D$124,3,FALSE),""))</f>
        <v/>
      </c>
      <c r="X199" s="22">
        <f>IF(V199="","",IFERROR(VLOOKUP(V199,'Challan Master'!$B$5:$D$124,2,FALSE),""))</f>
        <v/>
      </c>
      <c r="Y199" s="23" t="n"/>
    </row>
    <row r="200">
      <c r="A200" s="22">
        <f>IF(C200="","",ROW()-4)</f>
        <v/>
      </c>
      <c r="B200" s="22">
        <f>IF(C200="","",IF(MONTH(C200)&lt;=3,"Q4",IF(MONTH(C200)&lt;=6,"Q1",IF(MONTH(C200)&lt;=9,"Q2","Q3"))))</f>
        <v/>
      </c>
      <c r="C200" s="26" t="n"/>
      <c r="D200" s="23" t="n"/>
      <c r="E200" s="19" t="n"/>
      <c r="F200" s="22">
        <f>IF(E200="","",IFERROR(VLOOKUP(E200,'Vendor Master'!$B$5:$Q$54,2,FALSE),""))</f>
        <v/>
      </c>
      <c r="G200" s="22">
        <f>IF(E200="","",IFERROR(VLOOKUP(E200,'Vendor Master'!$B$5:$Q$54,4,FALSE),""))</f>
        <v/>
      </c>
      <c r="H200" s="20">
        <f>IF(E200="","",IFERROR(VLOOKUP(G200,'Rate Master'!$B$5:$C$16,2,FALSE),""))</f>
        <v/>
      </c>
      <c r="I200" s="28" t="n"/>
      <c r="J200" s="29">
        <f>IF(E200="","",IFERROR(IF(VLOOKUP(E200,'Vendor Master'!$B$5:$Q$54,12,FALSE)="Y",VLOOKUP(E200,'Vendor Master'!$B$5:$Q$54,14,FALSE),0),""))</f>
        <v/>
      </c>
      <c r="K200" s="30">
        <f>IF(OR(E200="",I200="",J200=""),"",I200*J200)</f>
        <v/>
      </c>
      <c r="L200" s="30">
        <f>IF(OR(E200="",I200=""),"",I200+IF(K200="",0,K200))</f>
        <v/>
      </c>
      <c r="M200" s="25">
        <f>IF(E200="","",IFERROR(IF(F200="",0.2,IF(AND(VLOOKUP(E200,'Vendor Master'!$B$5:$Q$54,7,FALSE)="Y",C200&gt;=VLOOKUP(E200,'Vendor Master'!$B$5:$Q$54,9,FALSE),C200&lt;=VLOOKUP(E200,'Vendor Master'!$B$5:$Q$54,10,FALSE)),VLOOKUP(E200,'Vendor Master'!$B$5:$Q$54,11,FALSE),VLOOKUP(E200,'Vendor Master'!$B$5:$Q$54,6,FALSE))),""))</f>
        <v/>
      </c>
      <c r="N200" s="30">
        <f>IF(OR(E200="",I200="",M200=""),"",I200*M200)</f>
        <v/>
      </c>
      <c r="O200" s="30">
        <f>IF(OR(E200="",L200=""),"",L200-IF(N200="",0,N200))</f>
        <v/>
      </c>
      <c r="P200" s="26" t="n"/>
      <c r="Q200" s="23" t="n"/>
      <c r="R200" s="28" t="n"/>
      <c r="S200" s="22">
        <f>IF(OR(R200="",O200=""),"",IF(ROUND(R200,2)=ROUND(O200,2),"OK","CHECK"))</f>
        <v/>
      </c>
      <c r="T200" s="31">
        <f>IF(OR(R200="",O200=""),"",R200-O200)</f>
        <v/>
      </c>
      <c r="U200" s="19" t="n"/>
      <c r="V200" s="23" t="n"/>
      <c r="W200" s="32">
        <f>IF(V200="","",IFERROR(VLOOKUP(V200,'Challan Master'!$B$5:$D$124,3,FALSE),""))</f>
        <v/>
      </c>
      <c r="X200" s="22">
        <f>IF(V200="","",IFERROR(VLOOKUP(V200,'Challan Master'!$B$5:$D$124,2,FALSE),""))</f>
        <v/>
      </c>
      <c r="Y200" s="23" t="n"/>
    </row>
    <row r="201">
      <c r="A201" s="22">
        <f>IF(C201="","",ROW()-4)</f>
        <v/>
      </c>
      <c r="B201" s="22">
        <f>IF(C201="","",IF(MONTH(C201)&lt;=3,"Q4",IF(MONTH(C201)&lt;=6,"Q1",IF(MONTH(C201)&lt;=9,"Q2","Q3"))))</f>
        <v/>
      </c>
      <c r="C201" s="26" t="n"/>
      <c r="D201" s="23" t="n"/>
      <c r="E201" s="19" t="n"/>
      <c r="F201" s="22">
        <f>IF(E201="","",IFERROR(VLOOKUP(E201,'Vendor Master'!$B$5:$Q$54,2,FALSE),""))</f>
        <v/>
      </c>
      <c r="G201" s="22">
        <f>IF(E201="","",IFERROR(VLOOKUP(E201,'Vendor Master'!$B$5:$Q$54,4,FALSE),""))</f>
        <v/>
      </c>
      <c r="H201" s="20">
        <f>IF(E201="","",IFERROR(VLOOKUP(G201,'Rate Master'!$B$5:$C$16,2,FALSE),""))</f>
        <v/>
      </c>
      <c r="I201" s="28" t="n"/>
      <c r="J201" s="29">
        <f>IF(E201="","",IFERROR(IF(VLOOKUP(E201,'Vendor Master'!$B$5:$Q$54,12,FALSE)="Y",VLOOKUP(E201,'Vendor Master'!$B$5:$Q$54,14,FALSE),0),""))</f>
        <v/>
      </c>
      <c r="K201" s="30">
        <f>IF(OR(E201="",I201="",J201=""),"",I201*J201)</f>
        <v/>
      </c>
      <c r="L201" s="30">
        <f>IF(OR(E201="",I201=""),"",I201+IF(K201="",0,K201))</f>
        <v/>
      </c>
      <c r="M201" s="25">
        <f>IF(E201="","",IFERROR(IF(F201="",0.2,IF(AND(VLOOKUP(E201,'Vendor Master'!$B$5:$Q$54,7,FALSE)="Y",C201&gt;=VLOOKUP(E201,'Vendor Master'!$B$5:$Q$54,9,FALSE),C201&lt;=VLOOKUP(E201,'Vendor Master'!$B$5:$Q$54,10,FALSE)),VLOOKUP(E201,'Vendor Master'!$B$5:$Q$54,11,FALSE),VLOOKUP(E201,'Vendor Master'!$B$5:$Q$54,6,FALSE))),""))</f>
        <v/>
      </c>
      <c r="N201" s="30">
        <f>IF(OR(E201="",I201="",M201=""),"",I201*M201)</f>
        <v/>
      </c>
      <c r="O201" s="30">
        <f>IF(OR(E201="",L201=""),"",L201-IF(N201="",0,N201))</f>
        <v/>
      </c>
      <c r="P201" s="26" t="n"/>
      <c r="Q201" s="23" t="n"/>
      <c r="R201" s="28" t="n"/>
      <c r="S201" s="22">
        <f>IF(OR(R201="",O201=""),"",IF(ROUND(R201,2)=ROUND(O201,2),"OK","CHECK"))</f>
        <v/>
      </c>
      <c r="T201" s="31">
        <f>IF(OR(R201="",O201=""),"",R201-O201)</f>
        <v/>
      </c>
      <c r="U201" s="19" t="n"/>
      <c r="V201" s="23" t="n"/>
      <c r="W201" s="32">
        <f>IF(V201="","",IFERROR(VLOOKUP(V201,'Challan Master'!$B$5:$D$124,3,FALSE),""))</f>
        <v/>
      </c>
      <c r="X201" s="22">
        <f>IF(V201="","",IFERROR(VLOOKUP(V201,'Challan Master'!$B$5:$D$124,2,FALSE),""))</f>
        <v/>
      </c>
      <c r="Y201" s="23" t="n"/>
    </row>
    <row r="202">
      <c r="A202" s="22">
        <f>IF(C202="","",ROW()-4)</f>
        <v/>
      </c>
      <c r="B202" s="22">
        <f>IF(C202="","",IF(MONTH(C202)&lt;=3,"Q4",IF(MONTH(C202)&lt;=6,"Q1",IF(MONTH(C202)&lt;=9,"Q2","Q3"))))</f>
        <v/>
      </c>
      <c r="C202" s="26" t="n"/>
      <c r="D202" s="23" t="n"/>
      <c r="E202" s="19" t="n"/>
      <c r="F202" s="22">
        <f>IF(E202="","",IFERROR(VLOOKUP(E202,'Vendor Master'!$B$5:$Q$54,2,FALSE),""))</f>
        <v/>
      </c>
      <c r="G202" s="22">
        <f>IF(E202="","",IFERROR(VLOOKUP(E202,'Vendor Master'!$B$5:$Q$54,4,FALSE),""))</f>
        <v/>
      </c>
      <c r="H202" s="20">
        <f>IF(E202="","",IFERROR(VLOOKUP(G202,'Rate Master'!$B$5:$C$16,2,FALSE),""))</f>
        <v/>
      </c>
      <c r="I202" s="28" t="n"/>
      <c r="J202" s="29">
        <f>IF(E202="","",IFERROR(IF(VLOOKUP(E202,'Vendor Master'!$B$5:$Q$54,12,FALSE)="Y",VLOOKUP(E202,'Vendor Master'!$B$5:$Q$54,14,FALSE),0),""))</f>
        <v/>
      </c>
      <c r="K202" s="30">
        <f>IF(OR(E202="",I202="",J202=""),"",I202*J202)</f>
        <v/>
      </c>
      <c r="L202" s="30">
        <f>IF(OR(E202="",I202=""),"",I202+IF(K202="",0,K202))</f>
        <v/>
      </c>
      <c r="M202" s="25">
        <f>IF(E202="","",IFERROR(IF(F202="",0.2,IF(AND(VLOOKUP(E202,'Vendor Master'!$B$5:$Q$54,7,FALSE)="Y",C202&gt;=VLOOKUP(E202,'Vendor Master'!$B$5:$Q$54,9,FALSE),C202&lt;=VLOOKUP(E202,'Vendor Master'!$B$5:$Q$54,10,FALSE)),VLOOKUP(E202,'Vendor Master'!$B$5:$Q$54,11,FALSE),VLOOKUP(E202,'Vendor Master'!$B$5:$Q$54,6,FALSE))),""))</f>
        <v/>
      </c>
      <c r="N202" s="30">
        <f>IF(OR(E202="",I202="",M202=""),"",I202*M202)</f>
        <v/>
      </c>
      <c r="O202" s="30">
        <f>IF(OR(E202="",L202=""),"",L202-IF(N202="",0,N202))</f>
        <v/>
      </c>
      <c r="P202" s="26" t="n"/>
      <c r="Q202" s="23" t="n"/>
      <c r="R202" s="28" t="n"/>
      <c r="S202" s="22">
        <f>IF(OR(R202="",O202=""),"",IF(ROUND(R202,2)=ROUND(O202,2),"OK","CHECK"))</f>
        <v/>
      </c>
      <c r="T202" s="31">
        <f>IF(OR(R202="",O202=""),"",R202-O202)</f>
        <v/>
      </c>
      <c r="U202" s="19" t="n"/>
      <c r="V202" s="23" t="n"/>
      <c r="W202" s="32">
        <f>IF(V202="","",IFERROR(VLOOKUP(V202,'Challan Master'!$B$5:$D$124,3,FALSE),""))</f>
        <v/>
      </c>
      <c r="X202" s="22">
        <f>IF(V202="","",IFERROR(VLOOKUP(V202,'Challan Master'!$B$5:$D$124,2,FALSE),""))</f>
        <v/>
      </c>
      <c r="Y202" s="23" t="n"/>
    </row>
    <row r="203">
      <c r="A203" s="22">
        <f>IF(C203="","",ROW()-4)</f>
        <v/>
      </c>
      <c r="B203" s="22">
        <f>IF(C203="","",IF(MONTH(C203)&lt;=3,"Q4",IF(MONTH(C203)&lt;=6,"Q1",IF(MONTH(C203)&lt;=9,"Q2","Q3"))))</f>
        <v/>
      </c>
      <c r="C203" s="26" t="n"/>
      <c r="D203" s="23" t="n"/>
      <c r="E203" s="19" t="n"/>
      <c r="F203" s="22">
        <f>IF(E203="","",IFERROR(VLOOKUP(E203,'Vendor Master'!$B$5:$Q$54,2,FALSE),""))</f>
        <v/>
      </c>
      <c r="G203" s="22">
        <f>IF(E203="","",IFERROR(VLOOKUP(E203,'Vendor Master'!$B$5:$Q$54,4,FALSE),""))</f>
        <v/>
      </c>
      <c r="H203" s="20">
        <f>IF(E203="","",IFERROR(VLOOKUP(G203,'Rate Master'!$B$5:$C$16,2,FALSE),""))</f>
        <v/>
      </c>
      <c r="I203" s="28" t="n"/>
      <c r="J203" s="29">
        <f>IF(E203="","",IFERROR(IF(VLOOKUP(E203,'Vendor Master'!$B$5:$Q$54,12,FALSE)="Y",VLOOKUP(E203,'Vendor Master'!$B$5:$Q$54,14,FALSE),0),""))</f>
        <v/>
      </c>
      <c r="K203" s="30">
        <f>IF(OR(E203="",I203="",J203=""),"",I203*J203)</f>
        <v/>
      </c>
      <c r="L203" s="30">
        <f>IF(OR(E203="",I203=""),"",I203+IF(K203="",0,K203))</f>
        <v/>
      </c>
      <c r="M203" s="25">
        <f>IF(E203="","",IFERROR(IF(F203="",0.2,IF(AND(VLOOKUP(E203,'Vendor Master'!$B$5:$Q$54,7,FALSE)="Y",C203&gt;=VLOOKUP(E203,'Vendor Master'!$B$5:$Q$54,9,FALSE),C203&lt;=VLOOKUP(E203,'Vendor Master'!$B$5:$Q$54,10,FALSE)),VLOOKUP(E203,'Vendor Master'!$B$5:$Q$54,11,FALSE),VLOOKUP(E203,'Vendor Master'!$B$5:$Q$54,6,FALSE))),""))</f>
        <v/>
      </c>
      <c r="N203" s="30">
        <f>IF(OR(E203="",I203="",M203=""),"",I203*M203)</f>
        <v/>
      </c>
      <c r="O203" s="30">
        <f>IF(OR(E203="",L203=""),"",L203-IF(N203="",0,N203))</f>
        <v/>
      </c>
      <c r="P203" s="26" t="n"/>
      <c r="Q203" s="23" t="n"/>
      <c r="R203" s="28" t="n"/>
      <c r="S203" s="22">
        <f>IF(OR(R203="",O203=""),"",IF(ROUND(R203,2)=ROUND(O203,2),"OK","CHECK"))</f>
        <v/>
      </c>
      <c r="T203" s="31">
        <f>IF(OR(R203="",O203=""),"",R203-O203)</f>
        <v/>
      </c>
      <c r="U203" s="19" t="n"/>
      <c r="V203" s="23" t="n"/>
      <c r="W203" s="32">
        <f>IF(V203="","",IFERROR(VLOOKUP(V203,'Challan Master'!$B$5:$D$124,3,FALSE),""))</f>
        <v/>
      </c>
      <c r="X203" s="22">
        <f>IF(V203="","",IFERROR(VLOOKUP(V203,'Challan Master'!$B$5:$D$124,2,FALSE),""))</f>
        <v/>
      </c>
      <c r="Y203" s="23" t="n"/>
    </row>
    <row r="204">
      <c r="A204" s="22">
        <f>IF(C204="","",ROW()-4)</f>
        <v/>
      </c>
      <c r="B204" s="22">
        <f>IF(C204="","",IF(MONTH(C204)&lt;=3,"Q4",IF(MONTH(C204)&lt;=6,"Q1",IF(MONTH(C204)&lt;=9,"Q2","Q3"))))</f>
        <v/>
      </c>
      <c r="C204" s="26" t="n"/>
      <c r="D204" s="23" t="n"/>
      <c r="E204" s="19" t="n"/>
      <c r="F204" s="22">
        <f>IF(E204="","",IFERROR(VLOOKUP(E204,'Vendor Master'!$B$5:$Q$54,2,FALSE),""))</f>
        <v/>
      </c>
      <c r="G204" s="22">
        <f>IF(E204="","",IFERROR(VLOOKUP(E204,'Vendor Master'!$B$5:$Q$54,4,FALSE),""))</f>
        <v/>
      </c>
      <c r="H204" s="20">
        <f>IF(E204="","",IFERROR(VLOOKUP(G204,'Rate Master'!$B$5:$C$16,2,FALSE),""))</f>
        <v/>
      </c>
      <c r="I204" s="28" t="n"/>
      <c r="J204" s="29">
        <f>IF(E204="","",IFERROR(IF(VLOOKUP(E204,'Vendor Master'!$B$5:$Q$54,12,FALSE)="Y",VLOOKUP(E204,'Vendor Master'!$B$5:$Q$54,14,FALSE),0),""))</f>
        <v/>
      </c>
      <c r="K204" s="30">
        <f>IF(OR(E204="",I204="",J204=""),"",I204*J204)</f>
        <v/>
      </c>
      <c r="L204" s="30">
        <f>IF(OR(E204="",I204=""),"",I204+IF(K204="",0,K204))</f>
        <v/>
      </c>
      <c r="M204" s="25">
        <f>IF(E204="","",IFERROR(IF(F204="",0.2,IF(AND(VLOOKUP(E204,'Vendor Master'!$B$5:$Q$54,7,FALSE)="Y",C204&gt;=VLOOKUP(E204,'Vendor Master'!$B$5:$Q$54,9,FALSE),C204&lt;=VLOOKUP(E204,'Vendor Master'!$B$5:$Q$54,10,FALSE)),VLOOKUP(E204,'Vendor Master'!$B$5:$Q$54,11,FALSE),VLOOKUP(E204,'Vendor Master'!$B$5:$Q$54,6,FALSE))),""))</f>
        <v/>
      </c>
      <c r="N204" s="30">
        <f>IF(OR(E204="",I204="",M204=""),"",I204*M204)</f>
        <v/>
      </c>
      <c r="O204" s="30">
        <f>IF(OR(E204="",L204=""),"",L204-IF(N204="",0,N204))</f>
        <v/>
      </c>
      <c r="P204" s="26" t="n"/>
      <c r="Q204" s="23" t="n"/>
      <c r="R204" s="28" t="n"/>
      <c r="S204" s="22">
        <f>IF(OR(R204="",O204=""),"",IF(ROUND(R204,2)=ROUND(O204,2),"OK","CHECK"))</f>
        <v/>
      </c>
      <c r="T204" s="31">
        <f>IF(OR(R204="",O204=""),"",R204-O204)</f>
        <v/>
      </c>
      <c r="U204" s="19" t="n"/>
      <c r="V204" s="23" t="n"/>
      <c r="W204" s="32">
        <f>IF(V204="","",IFERROR(VLOOKUP(V204,'Challan Master'!$B$5:$D$124,3,FALSE),""))</f>
        <v/>
      </c>
      <c r="X204" s="22">
        <f>IF(V204="","",IFERROR(VLOOKUP(V204,'Challan Master'!$B$5:$D$124,2,FALSE),""))</f>
        <v/>
      </c>
      <c r="Y204" s="23" t="n"/>
    </row>
    <row r="205">
      <c r="A205" s="22">
        <f>IF(C205="","",ROW()-4)</f>
        <v/>
      </c>
      <c r="B205" s="22">
        <f>IF(C205="","",IF(MONTH(C205)&lt;=3,"Q4",IF(MONTH(C205)&lt;=6,"Q1",IF(MONTH(C205)&lt;=9,"Q2","Q3"))))</f>
        <v/>
      </c>
      <c r="C205" s="26" t="n"/>
      <c r="D205" s="23" t="n"/>
      <c r="E205" s="19" t="n"/>
      <c r="F205" s="22">
        <f>IF(E205="","",IFERROR(VLOOKUP(E205,'Vendor Master'!$B$5:$Q$54,2,FALSE),""))</f>
        <v/>
      </c>
      <c r="G205" s="22">
        <f>IF(E205="","",IFERROR(VLOOKUP(E205,'Vendor Master'!$B$5:$Q$54,4,FALSE),""))</f>
        <v/>
      </c>
      <c r="H205" s="20">
        <f>IF(E205="","",IFERROR(VLOOKUP(G205,'Rate Master'!$B$5:$C$16,2,FALSE),""))</f>
        <v/>
      </c>
      <c r="I205" s="28" t="n"/>
      <c r="J205" s="29">
        <f>IF(E205="","",IFERROR(IF(VLOOKUP(E205,'Vendor Master'!$B$5:$Q$54,12,FALSE)="Y",VLOOKUP(E205,'Vendor Master'!$B$5:$Q$54,14,FALSE),0),""))</f>
        <v/>
      </c>
      <c r="K205" s="30">
        <f>IF(OR(E205="",I205="",J205=""),"",I205*J205)</f>
        <v/>
      </c>
      <c r="L205" s="30">
        <f>IF(OR(E205="",I205=""),"",I205+IF(K205="",0,K205))</f>
        <v/>
      </c>
      <c r="M205" s="25">
        <f>IF(E205="","",IFERROR(IF(F205="",0.2,IF(AND(VLOOKUP(E205,'Vendor Master'!$B$5:$Q$54,7,FALSE)="Y",C205&gt;=VLOOKUP(E205,'Vendor Master'!$B$5:$Q$54,9,FALSE),C205&lt;=VLOOKUP(E205,'Vendor Master'!$B$5:$Q$54,10,FALSE)),VLOOKUP(E205,'Vendor Master'!$B$5:$Q$54,11,FALSE),VLOOKUP(E205,'Vendor Master'!$B$5:$Q$54,6,FALSE))),""))</f>
        <v/>
      </c>
      <c r="N205" s="30">
        <f>IF(OR(E205="",I205="",M205=""),"",I205*M205)</f>
        <v/>
      </c>
      <c r="O205" s="30">
        <f>IF(OR(E205="",L205=""),"",L205-IF(N205="",0,N205))</f>
        <v/>
      </c>
      <c r="P205" s="26" t="n"/>
      <c r="Q205" s="23" t="n"/>
      <c r="R205" s="28" t="n"/>
      <c r="S205" s="22">
        <f>IF(OR(R205="",O205=""),"",IF(ROUND(R205,2)=ROUND(O205,2),"OK","CHECK"))</f>
        <v/>
      </c>
      <c r="T205" s="31">
        <f>IF(OR(R205="",O205=""),"",R205-O205)</f>
        <v/>
      </c>
      <c r="U205" s="19" t="n"/>
      <c r="V205" s="23" t="n"/>
      <c r="W205" s="32">
        <f>IF(V205="","",IFERROR(VLOOKUP(V205,'Challan Master'!$B$5:$D$124,3,FALSE),""))</f>
        <v/>
      </c>
      <c r="X205" s="22">
        <f>IF(V205="","",IFERROR(VLOOKUP(V205,'Challan Master'!$B$5:$D$124,2,FALSE),""))</f>
        <v/>
      </c>
      <c r="Y205" s="23" t="n"/>
    </row>
    <row r="206">
      <c r="A206" s="22">
        <f>IF(C206="","",ROW()-4)</f>
        <v/>
      </c>
      <c r="B206" s="22">
        <f>IF(C206="","",IF(MONTH(C206)&lt;=3,"Q4",IF(MONTH(C206)&lt;=6,"Q1",IF(MONTH(C206)&lt;=9,"Q2","Q3"))))</f>
        <v/>
      </c>
      <c r="C206" s="26" t="n"/>
      <c r="D206" s="23" t="n"/>
      <c r="E206" s="19" t="n"/>
      <c r="F206" s="22">
        <f>IF(E206="","",IFERROR(VLOOKUP(E206,'Vendor Master'!$B$5:$Q$54,2,FALSE),""))</f>
        <v/>
      </c>
      <c r="G206" s="22">
        <f>IF(E206="","",IFERROR(VLOOKUP(E206,'Vendor Master'!$B$5:$Q$54,4,FALSE),""))</f>
        <v/>
      </c>
      <c r="H206" s="20">
        <f>IF(E206="","",IFERROR(VLOOKUP(G206,'Rate Master'!$B$5:$C$16,2,FALSE),""))</f>
        <v/>
      </c>
      <c r="I206" s="28" t="n"/>
      <c r="J206" s="29">
        <f>IF(E206="","",IFERROR(IF(VLOOKUP(E206,'Vendor Master'!$B$5:$Q$54,12,FALSE)="Y",VLOOKUP(E206,'Vendor Master'!$B$5:$Q$54,14,FALSE),0),""))</f>
        <v/>
      </c>
      <c r="K206" s="30">
        <f>IF(OR(E206="",I206="",J206=""),"",I206*J206)</f>
        <v/>
      </c>
      <c r="L206" s="30">
        <f>IF(OR(E206="",I206=""),"",I206+IF(K206="",0,K206))</f>
        <v/>
      </c>
      <c r="M206" s="25">
        <f>IF(E206="","",IFERROR(IF(F206="",0.2,IF(AND(VLOOKUP(E206,'Vendor Master'!$B$5:$Q$54,7,FALSE)="Y",C206&gt;=VLOOKUP(E206,'Vendor Master'!$B$5:$Q$54,9,FALSE),C206&lt;=VLOOKUP(E206,'Vendor Master'!$B$5:$Q$54,10,FALSE)),VLOOKUP(E206,'Vendor Master'!$B$5:$Q$54,11,FALSE),VLOOKUP(E206,'Vendor Master'!$B$5:$Q$54,6,FALSE))),""))</f>
        <v/>
      </c>
      <c r="N206" s="30">
        <f>IF(OR(E206="",I206="",M206=""),"",I206*M206)</f>
        <v/>
      </c>
      <c r="O206" s="30">
        <f>IF(OR(E206="",L206=""),"",L206-IF(N206="",0,N206))</f>
        <v/>
      </c>
      <c r="P206" s="26" t="n"/>
      <c r="Q206" s="23" t="n"/>
      <c r="R206" s="28" t="n"/>
      <c r="S206" s="22">
        <f>IF(OR(R206="",O206=""),"",IF(ROUND(R206,2)=ROUND(O206,2),"OK","CHECK"))</f>
        <v/>
      </c>
      <c r="T206" s="31">
        <f>IF(OR(R206="",O206=""),"",R206-O206)</f>
        <v/>
      </c>
      <c r="U206" s="19" t="n"/>
      <c r="V206" s="23" t="n"/>
      <c r="W206" s="32">
        <f>IF(V206="","",IFERROR(VLOOKUP(V206,'Challan Master'!$B$5:$D$124,3,FALSE),""))</f>
        <v/>
      </c>
      <c r="X206" s="22">
        <f>IF(V206="","",IFERROR(VLOOKUP(V206,'Challan Master'!$B$5:$D$124,2,FALSE),""))</f>
        <v/>
      </c>
      <c r="Y206" s="23" t="n"/>
    </row>
    <row r="207">
      <c r="A207" s="22">
        <f>IF(C207="","",ROW()-4)</f>
        <v/>
      </c>
      <c r="B207" s="22">
        <f>IF(C207="","",IF(MONTH(C207)&lt;=3,"Q4",IF(MONTH(C207)&lt;=6,"Q1",IF(MONTH(C207)&lt;=9,"Q2","Q3"))))</f>
        <v/>
      </c>
      <c r="C207" s="26" t="n"/>
      <c r="D207" s="23" t="n"/>
      <c r="E207" s="19" t="n"/>
      <c r="F207" s="22">
        <f>IF(E207="","",IFERROR(VLOOKUP(E207,'Vendor Master'!$B$5:$Q$54,2,FALSE),""))</f>
        <v/>
      </c>
      <c r="G207" s="22">
        <f>IF(E207="","",IFERROR(VLOOKUP(E207,'Vendor Master'!$B$5:$Q$54,4,FALSE),""))</f>
        <v/>
      </c>
      <c r="H207" s="20">
        <f>IF(E207="","",IFERROR(VLOOKUP(G207,'Rate Master'!$B$5:$C$16,2,FALSE),""))</f>
        <v/>
      </c>
      <c r="I207" s="28" t="n"/>
      <c r="J207" s="29">
        <f>IF(E207="","",IFERROR(IF(VLOOKUP(E207,'Vendor Master'!$B$5:$Q$54,12,FALSE)="Y",VLOOKUP(E207,'Vendor Master'!$B$5:$Q$54,14,FALSE),0),""))</f>
        <v/>
      </c>
      <c r="K207" s="30">
        <f>IF(OR(E207="",I207="",J207=""),"",I207*J207)</f>
        <v/>
      </c>
      <c r="L207" s="30">
        <f>IF(OR(E207="",I207=""),"",I207+IF(K207="",0,K207))</f>
        <v/>
      </c>
      <c r="M207" s="25">
        <f>IF(E207="","",IFERROR(IF(F207="",0.2,IF(AND(VLOOKUP(E207,'Vendor Master'!$B$5:$Q$54,7,FALSE)="Y",C207&gt;=VLOOKUP(E207,'Vendor Master'!$B$5:$Q$54,9,FALSE),C207&lt;=VLOOKUP(E207,'Vendor Master'!$B$5:$Q$54,10,FALSE)),VLOOKUP(E207,'Vendor Master'!$B$5:$Q$54,11,FALSE),VLOOKUP(E207,'Vendor Master'!$B$5:$Q$54,6,FALSE))),""))</f>
        <v/>
      </c>
      <c r="N207" s="30">
        <f>IF(OR(E207="",I207="",M207=""),"",I207*M207)</f>
        <v/>
      </c>
      <c r="O207" s="30">
        <f>IF(OR(E207="",L207=""),"",L207-IF(N207="",0,N207))</f>
        <v/>
      </c>
      <c r="P207" s="26" t="n"/>
      <c r="Q207" s="23" t="n"/>
      <c r="R207" s="28" t="n"/>
      <c r="S207" s="22">
        <f>IF(OR(R207="",O207=""),"",IF(ROUND(R207,2)=ROUND(O207,2),"OK","CHECK"))</f>
        <v/>
      </c>
      <c r="T207" s="31">
        <f>IF(OR(R207="",O207=""),"",R207-O207)</f>
        <v/>
      </c>
      <c r="U207" s="19" t="n"/>
      <c r="V207" s="23" t="n"/>
      <c r="W207" s="32">
        <f>IF(V207="","",IFERROR(VLOOKUP(V207,'Challan Master'!$B$5:$D$124,3,FALSE),""))</f>
        <v/>
      </c>
      <c r="X207" s="22">
        <f>IF(V207="","",IFERROR(VLOOKUP(V207,'Challan Master'!$B$5:$D$124,2,FALSE),""))</f>
        <v/>
      </c>
      <c r="Y207" s="23" t="n"/>
    </row>
    <row r="208">
      <c r="A208" s="22">
        <f>IF(C208="","",ROW()-4)</f>
        <v/>
      </c>
      <c r="B208" s="22">
        <f>IF(C208="","",IF(MONTH(C208)&lt;=3,"Q4",IF(MONTH(C208)&lt;=6,"Q1",IF(MONTH(C208)&lt;=9,"Q2","Q3"))))</f>
        <v/>
      </c>
      <c r="C208" s="26" t="n"/>
      <c r="D208" s="23" t="n"/>
      <c r="E208" s="19" t="n"/>
      <c r="F208" s="22">
        <f>IF(E208="","",IFERROR(VLOOKUP(E208,'Vendor Master'!$B$5:$Q$54,2,FALSE),""))</f>
        <v/>
      </c>
      <c r="G208" s="22">
        <f>IF(E208="","",IFERROR(VLOOKUP(E208,'Vendor Master'!$B$5:$Q$54,4,FALSE),""))</f>
        <v/>
      </c>
      <c r="H208" s="20">
        <f>IF(E208="","",IFERROR(VLOOKUP(G208,'Rate Master'!$B$5:$C$16,2,FALSE),""))</f>
        <v/>
      </c>
      <c r="I208" s="28" t="n"/>
      <c r="J208" s="29">
        <f>IF(E208="","",IFERROR(IF(VLOOKUP(E208,'Vendor Master'!$B$5:$Q$54,12,FALSE)="Y",VLOOKUP(E208,'Vendor Master'!$B$5:$Q$54,14,FALSE),0),""))</f>
        <v/>
      </c>
      <c r="K208" s="30">
        <f>IF(OR(E208="",I208="",J208=""),"",I208*J208)</f>
        <v/>
      </c>
      <c r="L208" s="30">
        <f>IF(OR(E208="",I208=""),"",I208+IF(K208="",0,K208))</f>
        <v/>
      </c>
      <c r="M208" s="25">
        <f>IF(E208="","",IFERROR(IF(F208="",0.2,IF(AND(VLOOKUP(E208,'Vendor Master'!$B$5:$Q$54,7,FALSE)="Y",C208&gt;=VLOOKUP(E208,'Vendor Master'!$B$5:$Q$54,9,FALSE),C208&lt;=VLOOKUP(E208,'Vendor Master'!$B$5:$Q$54,10,FALSE)),VLOOKUP(E208,'Vendor Master'!$B$5:$Q$54,11,FALSE),VLOOKUP(E208,'Vendor Master'!$B$5:$Q$54,6,FALSE))),""))</f>
        <v/>
      </c>
      <c r="N208" s="30">
        <f>IF(OR(E208="",I208="",M208=""),"",I208*M208)</f>
        <v/>
      </c>
      <c r="O208" s="30">
        <f>IF(OR(E208="",L208=""),"",L208-IF(N208="",0,N208))</f>
        <v/>
      </c>
      <c r="P208" s="26" t="n"/>
      <c r="Q208" s="23" t="n"/>
      <c r="R208" s="28" t="n"/>
      <c r="S208" s="22">
        <f>IF(OR(R208="",O208=""),"",IF(ROUND(R208,2)=ROUND(O208,2),"OK","CHECK"))</f>
        <v/>
      </c>
      <c r="T208" s="31">
        <f>IF(OR(R208="",O208=""),"",R208-O208)</f>
        <v/>
      </c>
      <c r="U208" s="19" t="n"/>
      <c r="V208" s="23" t="n"/>
      <c r="W208" s="32">
        <f>IF(V208="","",IFERROR(VLOOKUP(V208,'Challan Master'!$B$5:$D$124,3,FALSE),""))</f>
        <v/>
      </c>
      <c r="X208" s="22">
        <f>IF(V208="","",IFERROR(VLOOKUP(V208,'Challan Master'!$B$5:$D$124,2,FALSE),""))</f>
        <v/>
      </c>
      <c r="Y208" s="23" t="n"/>
    </row>
    <row r="209">
      <c r="A209" s="22">
        <f>IF(C209="","",ROW()-4)</f>
        <v/>
      </c>
      <c r="B209" s="22">
        <f>IF(C209="","",IF(MONTH(C209)&lt;=3,"Q4",IF(MONTH(C209)&lt;=6,"Q1",IF(MONTH(C209)&lt;=9,"Q2","Q3"))))</f>
        <v/>
      </c>
      <c r="C209" s="26" t="n"/>
      <c r="D209" s="23" t="n"/>
      <c r="E209" s="19" t="n"/>
      <c r="F209" s="22">
        <f>IF(E209="","",IFERROR(VLOOKUP(E209,'Vendor Master'!$B$5:$Q$54,2,FALSE),""))</f>
        <v/>
      </c>
      <c r="G209" s="22">
        <f>IF(E209="","",IFERROR(VLOOKUP(E209,'Vendor Master'!$B$5:$Q$54,4,FALSE),""))</f>
        <v/>
      </c>
      <c r="H209" s="20">
        <f>IF(E209="","",IFERROR(VLOOKUP(G209,'Rate Master'!$B$5:$C$16,2,FALSE),""))</f>
        <v/>
      </c>
      <c r="I209" s="28" t="n"/>
      <c r="J209" s="29">
        <f>IF(E209="","",IFERROR(IF(VLOOKUP(E209,'Vendor Master'!$B$5:$Q$54,12,FALSE)="Y",VLOOKUP(E209,'Vendor Master'!$B$5:$Q$54,14,FALSE),0),""))</f>
        <v/>
      </c>
      <c r="K209" s="30">
        <f>IF(OR(E209="",I209="",J209=""),"",I209*J209)</f>
        <v/>
      </c>
      <c r="L209" s="30">
        <f>IF(OR(E209="",I209=""),"",I209+IF(K209="",0,K209))</f>
        <v/>
      </c>
      <c r="M209" s="25">
        <f>IF(E209="","",IFERROR(IF(F209="",0.2,IF(AND(VLOOKUP(E209,'Vendor Master'!$B$5:$Q$54,7,FALSE)="Y",C209&gt;=VLOOKUP(E209,'Vendor Master'!$B$5:$Q$54,9,FALSE),C209&lt;=VLOOKUP(E209,'Vendor Master'!$B$5:$Q$54,10,FALSE)),VLOOKUP(E209,'Vendor Master'!$B$5:$Q$54,11,FALSE),VLOOKUP(E209,'Vendor Master'!$B$5:$Q$54,6,FALSE))),""))</f>
        <v/>
      </c>
      <c r="N209" s="30">
        <f>IF(OR(E209="",I209="",M209=""),"",I209*M209)</f>
        <v/>
      </c>
      <c r="O209" s="30">
        <f>IF(OR(E209="",L209=""),"",L209-IF(N209="",0,N209))</f>
        <v/>
      </c>
      <c r="P209" s="26" t="n"/>
      <c r="Q209" s="23" t="n"/>
      <c r="R209" s="28" t="n"/>
      <c r="S209" s="22">
        <f>IF(OR(R209="",O209=""),"",IF(ROUND(R209,2)=ROUND(O209,2),"OK","CHECK"))</f>
        <v/>
      </c>
      <c r="T209" s="31">
        <f>IF(OR(R209="",O209=""),"",R209-O209)</f>
        <v/>
      </c>
      <c r="U209" s="19" t="n"/>
      <c r="V209" s="23" t="n"/>
      <c r="W209" s="32">
        <f>IF(V209="","",IFERROR(VLOOKUP(V209,'Challan Master'!$B$5:$D$124,3,FALSE),""))</f>
        <v/>
      </c>
      <c r="X209" s="22">
        <f>IF(V209="","",IFERROR(VLOOKUP(V209,'Challan Master'!$B$5:$D$124,2,FALSE),""))</f>
        <v/>
      </c>
      <c r="Y209" s="23" t="n"/>
    </row>
    <row r="210">
      <c r="A210" s="22">
        <f>IF(C210="","",ROW()-4)</f>
        <v/>
      </c>
      <c r="B210" s="22">
        <f>IF(C210="","",IF(MONTH(C210)&lt;=3,"Q4",IF(MONTH(C210)&lt;=6,"Q1",IF(MONTH(C210)&lt;=9,"Q2","Q3"))))</f>
        <v/>
      </c>
      <c r="C210" s="26" t="n"/>
      <c r="D210" s="23" t="n"/>
      <c r="E210" s="19" t="n"/>
      <c r="F210" s="22">
        <f>IF(E210="","",IFERROR(VLOOKUP(E210,'Vendor Master'!$B$5:$Q$54,2,FALSE),""))</f>
        <v/>
      </c>
      <c r="G210" s="22">
        <f>IF(E210="","",IFERROR(VLOOKUP(E210,'Vendor Master'!$B$5:$Q$54,4,FALSE),""))</f>
        <v/>
      </c>
      <c r="H210" s="20">
        <f>IF(E210="","",IFERROR(VLOOKUP(G210,'Rate Master'!$B$5:$C$16,2,FALSE),""))</f>
        <v/>
      </c>
      <c r="I210" s="28" t="n"/>
      <c r="J210" s="29">
        <f>IF(E210="","",IFERROR(IF(VLOOKUP(E210,'Vendor Master'!$B$5:$Q$54,12,FALSE)="Y",VLOOKUP(E210,'Vendor Master'!$B$5:$Q$54,14,FALSE),0),""))</f>
        <v/>
      </c>
      <c r="K210" s="30">
        <f>IF(OR(E210="",I210="",J210=""),"",I210*J210)</f>
        <v/>
      </c>
      <c r="L210" s="30">
        <f>IF(OR(E210="",I210=""),"",I210+IF(K210="",0,K210))</f>
        <v/>
      </c>
      <c r="M210" s="25">
        <f>IF(E210="","",IFERROR(IF(F210="",0.2,IF(AND(VLOOKUP(E210,'Vendor Master'!$B$5:$Q$54,7,FALSE)="Y",C210&gt;=VLOOKUP(E210,'Vendor Master'!$B$5:$Q$54,9,FALSE),C210&lt;=VLOOKUP(E210,'Vendor Master'!$B$5:$Q$54,10,FALSE)),VLOOKUP(E210,'Vendor Master'!$B$5:$Q$54,11,FALSE),VLOOKUP(E210,'Vendor Master'!$B$5:$Q$54,6,FALSE))),""))</f>
        <v/>
      </c>
      <c r="N210" s="30">
        <f>IF(OR(E210="",I210="",M210=""),"",I210*M210)</f>
        <v/>
      </c>
      <c r="O210" s="30">
        <f>IF(OR(E210="",L210=""),"",L210-IF(N210="",0,N210))</f>
        <v/>
      </c>
      <c r="P210" s="26" t="n"/>
      <c r="Q210" s="23" t="n"/>
      <c r="R210" s="28" t="n"/>
      <c r="S210" s="22">
        <f>IF(OR(R210="",O210=""),"",IF(ROUND(R210,2)=ROUND(O210,2),"OK","CHECK"))</f>
        <v/>
      </c>
      <c r="T210" s="31">
        <f>IF(OR(R210="",O210=""),"",R210-O210)</f>
        <v/>
      </c>
      <c r="U210" s="19" t="n"/>
      <c r="V210" s="23" t="n"/>
      <c r="W210" s="32">
        <f>IF(V210="","",IFERROR(VLOOKUP(V210,'Challan Master'!$B$5:$D$124,3,FALSE),""))</f>
        <v/>
      </c>
      <c r="X210" s="22">
        <f>IF(V210="","",IFERROR(VLOOKUP(V210,'Challan Master'!$B$5:$D$124,2,FALSE),""))</f>
        <v/>
      </c>
      <c r="Y210" s="23" t="n"/>
    </row>
    <row r="211">
      <c r="A211" s="22">
        <f>IF(C211="","",ROW()-4)</f>
        <v/>
      </c>
      <c r="B211" s="22">
        <f>IF(C211="","",IF(MONTH(C211)&lt;=3,"Q4",IF(MONTH(C211)&lt;=6,"Q1",IF(MONTH(C211)&lt;=9,"Q2","Q3"))))</f>
        <v/>
      </c>
      <c r="C211" s="26" t="n"/>
      <c r="D211" s="23" t="n"/>
      <c r="E211" s="19" t="n"/>
      <c r="F211" s="22">
        <f>IF(E211="","",IFERROR(VLOOKUP(E211,'Vendor Master'!$B$5:$Q$54,2,FALSE),""))</f>
        <v/>
      </c>
      <c r="G211" s="22">
        <f>IF(E211="","",IFERROR(VLOOKUP(E211,'Vendor Master'!$B$5:$Q$54,4,FALSE),""))</f>
        <v/>
      </c>
      <c r="H211" s="20">
        <f>IF(E211="","",IFERROR(VLOOKUP(G211,'Rate Master'!$B$5:$C$16,2,FALSE),""))</f>
        <v/>
      </c>
      <c r="I211" s="28" t="n"/>
      <c r="J211" s="29">
        <f>IF(E211="","",IFERROR(IF(VLOOKUP(E211,'Vendor Master'!$B$5:$Q$54,12,FALSE)="Y",VLOOKUP(E211,'Vendor Master'!$B$5:$Q$54,14,FALSE),0),""))</f>
        <v/>
      </c>
      <c r="K211" s="30">
        <f>IF(OR(E211="",I211="",J211=""),"",I211*J211)</f>
        <v/>
      </c>
      <c r="L211" s="30">
        <f>IF(OR(E211="",I211=""),"",I211+IF(K211="",0,K211))</f>
        <v/>
      </c>
      <c r="M211" s="25">
        <f>IF(E211="","",IFERROR(IF(F211="",0.2,IF(AND(VLOOKUP(E211,'Vendor Master'!$B$5:$Q$54,7,FALSE)="Y",C211&gt;=VLOOKUP(E211,'Vendor Master'!$B$5:$Q$54,9,FALSE),C211&lt;=VLOOKUP(E211,'Vendor Master'!$B$5:$Q$54,10,FALSE)),VLOOKUP(E211,'Vendor Master'!$B$5:$Q$54,11,FALSE),VLOOKUP(E211,'Vendor Master'!$B$5:$Q$54,6,FALSE))),""))</f>
        <v/>
      </c>
      <c r="N211" s="30">
        <f>IF(OR(E211="",I211="",M211=""),"",I211*M211)</f>
        <v/>
      </c>
      <c r="O211" s="30">
        <f>IF(OR(E211="",L211=""),"",L211-IF(N211="",0,N211))</f>
        <v/>
      </c>
      <c r="P211" s="26" t="n"/>
      <c r="Q211" s="23" t="n"/>
      <c r="R211" s="28" t="n"/>
      <c r="S211" s="22">
        <f>IF(OR(R211="",O211=""),"",IF(ROUND(R211,2)=ROUND(O211,2),"OK","CHECK"))</f>
        <v/>
      </c>
      <c r="T211" s="31">
        <f>IF(OR(R211="",O211=""),"",R211-O211)</f>
        <v/>
      </c>
      <c r="U211" s="19" t="n"/>
      <c r="V211" s="23" t="n"/>
      <c r="W211" s="32">
        <f>IF(V211="","",IFERROR(VLOOKUP(V211,'Challan Master'!$B$5:$D$124,3,FALSE),""))</f>
        <v/>
      </c>
      <c r="X211" s="22">
        <f>IF(V211="","",IFERROR(VLOOKUP(V211,'Challan Master'!$B$5:$D$124,2,FALSE),""))</f>
        <v/>
      </c>
      <c r="Y211" s="23" t="n"/>
    </row>
    <row r="212">
      <c r="A212" s="22">
        <f>IF(C212="","",ROW()-4)</f>
        <v/>
      </c>
      <c r="B212" s="22">
        <f>IF(C212="","",IF(MONTH(C212)&lt;=3,"Q4",IF(MONTH(C212)&lt;=6,"Q1",IF(MONTH(C212)&lt;=9,"Q2","Q3"))))</f>
        <v/>
      </c>
      <c r="C212" s="26" t="n"/>
      <c r="D212" s="23" t="n"/>
      <c r="E212" s="19" t="n"/>
      <c r="F212" s="22">
        <f>IF(E212="","",IFERROR(VLOOKUP(E212,'Vendor Master'!$B$5:$Q$54,2,FALSE),""))</f>
        <v/>
      </c>
      <c r="G212" s="22">
        <f>IF(E212="","",IFERROR(VLOOKUP(E212,'Vendor Master'!$B$5:$Q$54,4,FALSE),""))</f>
        <v/>
      </c>
      <c r="H212" s="20">
        <f>IF(E212="","",IFERROR(VLOOKUP(G212,'Rate Master'!$B$5:$C$16,2,FALSE),""))</f>
        <v/>
      </c>
      <c r="I212" s="28" t="n"/>
      <c r="J212" s="29">
        <f>IF(E212="","",IFERROR(IF(VLOOKUP(E212,'Vendor Master'!$B$5:$Q$54,12,FALSE)="Y",VLOOKUP(E212,'Vendor Master'!$B$5:$Q$54,14,FALSE),0),""))</f>
        <v/>
      </c>
      <c r="K212" s="30">
        <f>IF(OR(E212="",I212="",J212=""),"",I212*J212)</f>
        <v/>
      </c>
      <c r="L212" s="30">
        <f>IF(OR(E212="",I212=""),"",I212+IF(K212="",0,K212))</f>
        <v/>
      </c>
      <c r="M212" s="25">
        <f>IF(E212="","",IFERROR(IF(F212="",0.2,IF(AND(VLOOKUP(E212,'Vendor Master'!$B$5:$Q$54,7,FALSE)="Y",C212&gt;=VLOOKUP(E212,'Vendor Master'!$B$5:$Q$54,9,FALSE),C212&lt;=VLOOKUP(E212,'Vendor Master'!$B$5:$Q$54,10,FALSE)),VLOOKUP(E212,'Vendor Master'!$B$5:$Q$54,11,FALSE),VLOOKUP(E212,'Vendor Master'!$B$5:$Q$54,6,FALSE))),""))</f>
        <v/>
      </c>
      <c r="N212" s="30">
        <f>IF(OR(E212="",I212="",M212=""),"",I212*M212)</f>
        <v/>
      </c>
      <c r="O212" s="30">
        <f>IF(OR(E212="",L212=""),"",L212-IF(N212="",0,N212))</f>
        <v/>
      </c>
      <c r="P212" s="26" t="n"/>
      <c r="Q212" s="23" t="n"/>
      <c r="R212" s="28" t="n"/>
      <c r="S212" s="22">
        <f>IF(OR(R212="",O212=""),"",IF(ROUND(R212,2)=ROUND(O212,2),"OK","CHECK"))</f>
        <v/>
      </c>
      <c r="T212" s="31">
        <f>IF(OR(R212="",O212=""),"",R212-O212)</f>
        <v/>
      </c>
      <c r="U212" s="19" t="n"/>
      <c r="V212" s="23" t="n"/>
      <c r="W212" s="32">
        <f>IF(V212="","",IFERROR(VLOOKUP(V212,'Challan Master'!$B$5:$D$124,3,FALSE),""))</f>
        <v/>
      </c>
      <c r="X212" s="22">
        <f>IF(V212="","",IFERROR(VLOOKUP(V212,'Challan Master'!$B$5:$D$124,2,FALSE),""))</f>
        <v/>
      </c>
      <c r="Y212" s="23" t="n"/>
    </row>
    <row r="213">
      <c r="A213" s="22">
        <f>IF(C213="","",ROW()-4)</f>
        <v/>
      </c>
      <c r="B213" s="22">
        <f>IF(C213="","",IF(MONTH(C213)&lt;=3,"Q4",IF(MONTH(C213)&lt;=6,"Q1",IF(MONTH(C213)&lt;=9,"Q2","Q3"))))</f>
        <v/>
      </c>
      <c r="C213" s="26" t="n"/>
      <c r="D213" s="23" t="n"/>
      <c r="E213" s="19" t="n"/>
      <c r="F213" s="22">
        <f>IF(E213="","",IFERROR(VLOOKUP(E213,'Vendor Master'!$B$5:$Q$54,2,FALSE),""))</f>
        <v/>
      </c>
      <c r="G213" s="22">
        <f>IF(E213="","",IFERROR(VLOOKUP(E213,'Vendor Master'!$B$5:$Q$54,4,FALSE),""))</f>
        <v/>
      </c>
      <c r="H213" s="20">
        <f>IF(E213="","",IFERROR(VLOOKUP(G213,'Rate Master'!$B$5:$C$16,2,FALSE),""))</f>
        <v/>
      </c>
      <c r="I213" s="28" t="n"/>
      <c r="J213" s="29">
        <f>IF(E213="","",IFERROR(IF(VLOOKUP(E213,'Vendor Master'!$B$5:$Q$54,12,FALSE)="Y",VLOOKUP(E213,'Vendor Master'!$B$5:$Q$54,14,FALSE),0),""))</f>
        <v/>
      </c>
      <c r="K213" s="30">
        <f>IF(OR(E213="",I213="",J213=""),"",I213*J213)</f>
        <v/>
      </c>
      <c r="L213" s="30">
        <f>IF(OR(E213="",I213=""),"",I213+IF(K213="",0,K213))</f>
        <v/>
      </c>
      <c r="M213" s="25">
        <f>IF(E213="","",IFERROR(IF(F213="",0.2,IF(AND(VLOOKUP(E213,'Vendor Master'!$B$5:$Q$54,7,FALSE)="Y",C213&gt;=VLOOKUP(E213,'Vendor Master'!$B$5:$Q$54,9,FALSE),C213&lt;=VLOOKUP(E213,'Vendor Master'!$B$5:$Q$54,10,FALSE)),VLOOKUP(E213,'Vendor Master'!$B$5:$Q$54,11,FALSE),VLOOKUP(E213,'Vendor Master'!$B$5:$Q$54,6,FALSE))),""))</f>
        <v/>
      </c>
      <c r="N213" s="30">
        <f>IF(OR(E213="",I213="",M213=""),"",I213*M213)</f>
        <v/>
      </c>
      <c r="O213" s="30">
        <f>IF(OR(E213="",L213=""),"",L213-IF(N213="",0,N213))</f>
        <v/>
      </c>
      <c r="P213" s="26" t="n"/>
      <c r="Q213" s="23" t="n"/>
      <c r="R213" s="28" t="n"/>
      <c r="S213" s="22">
        <f>IF(OR(R213="",O213=""),"",IF(ROUND(R213,2)=ROUND(O213,2),"OK","CHECK"))</f>
        <v/>
      </c>
      <c r="T213" s="31">
        <f>IF(OR(R213="",O213=""),"",R213-O213)</f>
        <v/>
      </c>
      <c r="U213" s="19" t="n"/>
      <c r="V213" s="23" t="n"/>
      <c r="W213" s="32">
        <f>IF(V213="","",IFERROR(VLOOKUP(V213,'Challan Master'!$B$5:$D$124,3,FALSE),""))</f>
        <v/>
      </c>
      <c r="X213" s="22">
        <f>IF(V213="","",IFERROR(VLOOKUP(V213,'Challan Master'!$B$5:$D$124,2,FALSE),""))</f>
        <v/>
      </c>
      <c r="Y213" s="23" t="n"/>
    </row>
    <row r="214">
      <c r="A214" s="22">
        <f>IF(C214="","",ROW()-4)</f>
        <v/>
      </c>
      <c r="B214" s="22">
        <f>IF(C214="","",IF(MONTH(C214)&lt;=3,"Q4",IF(MONTH(C214)&lt;=6,"Q1",IF(MONTH(C214)&lt;=9,"Q2","Q3"))))</f>
        <v/>
      </c>
      <c r="C214" s="26" t="n"/>
      <c r="D214" s="23" t="n"/>
      <c r="E214" s="19" t="n"/>
      <c r="F214" s="22">
        <f>IF(E214="","",IFERROR(VLOOKUP(E214,'Vendor Master'!$B$5:$Q$54,2,FALSE),""))</f>
        <v/>
      </c>
      <c r="G214" s="22">
        <f>IF(E214="","",IFERROR(VLOOKUP(E214,'Vendor Master'!$B$5:$Q$54,4,FALSE),""))</f>
        <v/>
      </c>
      <c r="H214" s="20">
        <f>IF(E214="","",IFERROR(VLOOKUP(G214,'Rate Master'!$B$5:$C$16,2,FALSE),""))</f>
        <v/>
      </c>
      <c r="I214" s="28" t="n"/>
      <c r="J214" s="29">
        <f>IF(E214="","",IFERROR(IF(VLOOKUP(E214,'Vendor Master'!$B$5:$Q$54,12,FALSE)="Y",VLOOKUP(E214,'Vendor Master'!$B$5:$Q$54,14,FALSE),0),""))</f>
        <v/>
      </c>
      <c r="K214" s="30">
        <f>IF(OR(E214="",I214="",J214=""),"",I214*J214)</f>
        <v/>
      </c>
      <c r="L214" s="30">
        <f>IF(OR(E214="",I214=""),"",I214+IF(K214="",0,K214))</f>
        <v/>
      </c>
      <c r="M214" s="25">
        <f>IF(E214="","",IFERROR(IF(F214="",0.2,IF(AND(VLOOKUP(E214,'Vendor Master'!$B$5:$Q$54,7,FALSE)="Y",C214&gt;=VLOOKUP(E214,'Vendor Master'!$B$5:$Q$54,9,FALSE),C214&lt;=VLOOKUP(E214,'Vendor Master'!$B$5:$Q$54,10,FALSE)),VLOOKUP(E214,'Vendor Master'!$B$5:$Q$54,11,FALSE),VLOOKUP(E214,'Vendor Master'!$B$5:$Q$54,6,FALSE))),""))</f>
        <v/>
      </c>
      <c r="N214" s="30">
        <f>IF(OR(E214="",I214="",M214=""),"",I214*M214)</f>
        <v/>
      </c>
      <c r="O214" s="30">
        <f>IF(OR(E214="",L214=""),"",L214-IF(N214="",0,N214))</f>
        <v/>
      </c>
      <c r="P214" s="26" t="n"/>
      <c r="Q214" s="23" t="n"/>
      <c r="R214" s="28" t="n"/>
      <c r="S214" s="22">
        <f>IF(OR(R214="",O214=""),"",IF(ROUND(R214,2)=ROUND(O214,2),"OK","CHECK"))</f>
        <v/>
      </c>
      <c r="T214" s="31">
        <f>IF(OR(R214="",O214=""),"",R214-O214)</f>
        <v/>
      </c>
      <c r="U214" s="19" t="n"/>
      <c r="V214" s="23" t="n"/>
      <c r="W214" s="32">
        <f>IF(V214="","",IFERROR(VLOOKUP(V214,'Challan Master'!$B$5:$D$124,3,FALSE),""))</f>
        <v/>
      </c>
      <c r="X214" s="22">
        <f>IF(V214="","",IFERROR(VLOOKUP(V214,'Challan Master'!$B$5:$D$124,2,FALSE),""))</f>
        <v/>
      </c>
      <c r="Y214" s="23" t="n"/>
    </row>
    <row r="215">
      <c r="A215" s="22">
        <f>IF(C215="","",ROW()-4)</f>
        <v/>
      </c>
      <c r="B215" s="22">
        <f>IF(C215="","",IF(MONTH(C215)&lt;=3,"Q4",IF(MONTH(C215)&lt;=6,"Q1",IF(MONTH(C215)&lt;=9,"Q2","Q3"))))</f>
        <v/>
      </c>
      <c r="C215" s="26" t="n"/>
      <c r="D215" s="23" t="n"/>
      <c r="E215" s="19" t="n"/>
      <c r="F215" s="22">
        <f>IF(E215="","",IFERROR(VLOOKUP(E215,'Vendor Master'!$B$5:$Q$54,2,FALSE),""))</f>
        <v/>
      </c>
      <c r="G215" s="22">
        <f>IF(E215="","",IFERROR(VLOOKUP(E215,'Vendor Master'!$B$5:$Q$54,4,FALSE),""))</f>
        <v/>
      </c>
      <c r="H215" s="20">
        <f>IF(E215="","",IFERROR(VLOOKUP(G215,'Rate Master'!$B$5:$C$16,2,FALSE),""))</f>
        <v/>
      </c>
      <c r="I215" s="28" t="n"/>
      <c r="J215" s="29">
        <f>IF(E215="","",IFERROR(IF(VLOOKUP(E215,'Vendor Master'!$B$5:$Q$54,12,FALSE)="Y",VLOOKUP(E215,'Vendor Master'!$B$5:$Q$54,14,FALSE),0),""))</f>
        <v/>
      </c>
      <c r="K215" s="30">
        <f>IF(OR(E215="",I215="",J215=""),"",I215*J215)</f>
        <v/>
      </c>
      <c r="L215" s="30">
        <f>IF(OR(E215="",I215=""),"",I215+IF(K215="",0,K215))</f>
        <v/>
      </c>
      <c r="M215" s="25">
        <f>IF(E215="","",IFERROR(IF(F215="",0.2,IF(AND(VLOOKUP(E215,'Vendor Master'!$B$5:$Q$54,7,FALSE)="Y",C215&gt;=VLOOKUP(E215,'Vendor Master'!$B$5:$Q$54,9,FALSE),C215&lt;=VLOOKUP(E215,'Vendor Master'!$B$5:$Q$54,10,FALSE)),VLOOKUP(E215,'Vendor Master'!$B$5:$Q$54,11,FALSE),VLOOKUP(E215,'Vendor Master'!$B$5:$Q$54,6,FALSE))),""))</f>
        <v/>
      </c>
      <c r="N215" s="30">
        <f>IF(OR(E215="",I215="",M215=""),"",I215*M215)</f>
        <v/>
      </c>
      <c r="O215" s="30">
        <f>IF(OR(E215="",L215=""),"",L215-IF(N215="",0,N215))</f>
        <v/>
      </c>
      <c r="P215" s="26" t="n"/>
      <c r="Q215" s="23" t="n"/>
      <c r="R215" s="28" t="n"/>
      <c r="S215" s="22">
        <f>IF(OR(R215="",O215=""),"",IF(ROUND(R215,2)=ROUND(O215,2),"OK","CHECK"))</f>
        <v/>
      </c>
      <c r="T215" s="31">
        <f>IF(OR(R215="",O215=""),"",R215-O215)</f>
        <v/>
      </c>
      <c r="U215" s="19" t="n"/>
      <c r="V215" s="23" t="n"/>
      <c r="W215" s="32">
        <f>IF(V215="","",IFERROR(VLOOKUP(V215,'Challan Master'!$B$5:$D$124,3,FALSE),""))</f>
        <v/>
      </c>
      <c r="X215" s="22">
        <f>IF(V215="","",IFERROR(VLOOKUP(V215,'Challan Master'!$B$5:$D$124,2,FALSE),""))</f>
        <v/>
      </c>
      <c r="Y215" s="23" t="n"/>
    </row>
    <row r="216">
      <c r="A216" s="22">
        <f>IF(C216="","",ROW()-4)</f>
        <v/>
      </c>
      <c r="B216" s="22">
        <f>IF(C216="","",IF(MONTH(C216)&lt;=3,"Q4",IF(MONTH(C216)&lt;=6,"Q1",IF(MONTH(C216)&lt;=9,"Q2","Q3"))))</f>
        <v/>
      </c>
      <c r="C216" s="26" t="n"/>
      <c r="D216" s="23" t="n"/>
      <c r="E216" s="19" t="n"/>
      <c r="F216" s="22">
        <f>IF(E216="","",IFERROR(VLOOKUP(E216,'Vendor Master'!$B$5:$Q$54,2,FALSE),""))</f>
        <v/>
      </c>
      <c r="G216" s="22">
        <f>IF(E216="","",IFERROR(VLOOKUP(E216,'Vendor Master'!$B$5:$Q$54,4,FALSE),""))</f>
        <v/>
      </c>
      <c r="H216" s="20">
        <f>IF(E216="","",IFERROR(VLOOKUP(G216,'Rate Master'!$B$5:$C$16,2,FALSE),""))</f>
        <v/>
      </c>
      <c r="I216" s="28" t="n"/>
      <c r="J216" s="29">
        <f>IF(E216="","",IFERROR(IF(VLOOKUP(E216,'Vendor Master'!$B$5:$Q$54,12,FALSE)="Y",VLOOKUP(E216,'Vendor Master'!$B$5:$Q$54,14,FALSE),0),""))</f>
        <v/>
      </c>
      <c r="K216" s="30">
        <f>IF(OR(E216="",I216="",J216=""),"",I216*J216)</f>
        <v/>
      </c>
      <c r="L216" s="30">
        <f>IF(OR(E216="",I216=""),"",I216+IF(K216="",0,K216))</f>
        <v/>
      </c>
      <c r="M216" s="25">
        <f>IF(E216="","",IFERROR(IF(F216="",0.2,IF(AND(VLOOKUP(E216,'Vendor Master'!$B$5:$Q$54,7,FALSE)="Y",C216&gt;=VLOOKUP(E216,'Vendor Master'!$B$5:$Q$54,9,FALSE),C216&lt;=VLOOKUP(E216,'Vendor Master'!$B$5:$Q$54,10,FALSE)),VLOOKUP(E216,'Vendor Master'!$B$5:$Q$54,11,FALSE),VLOOKUP(E216,'Vendor Master'!$B$5:$Q$54,6,FALSE))),""))</f>
        <v/>
      </c>
      <c r="N216" s="30">
        <f>IF(OR(E216="",I216="",M216=""),"",I216*M216)</f>
        <v/>
      </c>
      <c r="O216" s="30">
        <f>IF(OR(E216="",L216=""),"",L216-IF(N216="",0,N216))</f>
        <v/>
      </c>
      <c r="P216" s="26" t="n"/>
      <c r="Q216" s="23" t="n"/>
      <c r="R216" s="28" t="n"/>
      <c r="S216" s="22">
        <f>IF(OR(R216="",O216=""),"",IF(ROUND(R216,2)=ROUND(O216,2),"OK","CHECK"))</f>
        <v/>
      </c>
      <c r="T216" s="31">
        <f>IF(OR(R216="",O216=""),"",R216-O216)</f>
        <v/>
      </c>
      <c r="U216" s="19" t="n"/>
      <c r="V216" s="23" t="n"/>
      <c r="W216" s="32">
        <f>IF(V216="","",IFERROR(VLOOKUP(V216,'Challan Master'!$B$5:$D$124,3,FALSE),""))</f>
        <v/>
      </c>
      <c r="X216" s="22">
        <f>IF(V216="","",IFERROR(VLOOKUP(V216,'Challan Master'!$B$5:$D$124,2,FALSE),""))</f>
        <v/>
      </c>
      <c r="Y216" s="23" t="n"/>
    </row>
    <row r="217">
      <c r="A217" s="22">
        <f>IF(C217="","",ROW()-4)</f>
        <v/>
      </c>
      <c r="B217" s="22">
        <f>IF(C217="","",IF(MONTH(C217)&lt;=3,"Q4",IF(MONTH(C217)&lt;=6,"Q1",IF(MONTH(C217)&lt;=9,"Q2","Q3"))))</f>
        <v/>
      </c>
      <c r="C217" s="26" t="n"/>
      <c r="D217" s="23" t="n"/>
      <c r="E217" s="19" t="n"/>
      <c r="F217" s="22">
        <f>IF(E217="","",IFERROR(VLOOKUP(E217,'Vendor Master'!$B$5:$Q$54,2,FALSE),""))</f>
        <v/>
      </c>
      <c r="G217" s="22">
        <f>IF(E217="","",IFERROR(VLOOKUP(E217,'Vendor Master'!$B$5:$Q$54,4,FALSE),""))</f>
        <v/>
      </c>
      <c r="H217" s="20">
        <f>IF(E217="","",IFERROR(VLOOKUP(G217,'Rate Master'!$B$5:$C$16,2,FALSE),""))</f>
        <v/>
      </c>
      <c r="I217" s="28" t="n"/>
      <c r="J217" s="29">
        <f>IF(E217="","",IFERROR(IF(VLOOKUP(E217,'Vendor Master'!$B$5:$Q$54,12,FALSE)="Y",VLOOKUP(E217,'Vendor Master'!$B$5:$Q$54,14,FALSE),0),""))</f>
        <v/>
      </c>
      <c r="K217" s="30">
        <f>IF(OR(E217="",I217="",J217=""),"",I217*J217)</f>
        <v/>
      </c>
      <c r="L217" s="30">
        <f>IF(OR(E217="",I217=""),"",I217+IF(K217="",0,K217))</f>
        <v/>
      </c>
      <c r="M217" s="25">
        <f>IF(E217="","",IFERROR(IF(F217="",0.2,IF(AND(VLOOKUP(E217,'Vendor Master'!$B$5:$Q$54,7,FALSE)="Y",C217&gt;=VLOOKUP(E217,'Vendor Master'!$B$5:$Q$54,9,FALSE),C217&lt;=VLOOKUP(E217,'Vendor Master'!$B$5:$Q$54,10,FALSE)),VLOOKUP(E217,'Vendor Master'!$B$5:$Q$54,11,FALSE),VLOOKUP(E217,'Vendor Master'!$B$5:$Q$54,6,FALSE))),""))</f>
        <v/>
      </c>
      <c r="N217" s="30">
        <f>IF(OR(E217="",I217="",M217=""),"",I217*M217)</f>
        <v/>
      </c>
      <c r="O217" s="30">
        <f>IF(OR(E217="",L217=""),"",L217-IF(N217="",0,N217))</f>
        <v/>
      </c>
      <c r="P217" s="26" t="n"/>
      <c r="Q217" s="23" t="n"/>
      <c r="R217" s="28" t="n"/>
      <c r="S217" s="22">
        <f>IF(OR(R217="",O217=""),"",IF(ROUND(R217,2)=ROUND(O217,2),"OK","CHECK"))</f>
        <v/>
      </c>
      <c r="T217" s="31">
        <f>IF(OR(R217="",O217=""),"",R217-O217)</f>
        <v/>
      </c>
      <c r="U217" s="19" t="n"/>
      <c r="V217" s="23" t="n"/>
      <c r="W217" s="32">
        <f>IF(V217="","",IFERROR(VLOOKUP(V217,'Challan Master'!$B$5:$D$124,3,FALSE),""))</f>
        <v/>
      </c>
      <c r="X217" s="22">
        <f>IF(V217="","",IFERROR(VLOOKUP(V217,'Challan Master'!$B$5:$D$124,2,FALSE),""))</f>
        <v/>
      </c>
      <c r="Y217" s="23" t="n"/>
    </row>
    <row r="218">
      <c r="A218" s="22">
        <f>IF(C218="","",ROW()-4)</f>
        <v/>
      </c>
      <c r="B218" s="22">
        <f>IF(C218="","",IF(MONTH(C218)&lt;=3,"Q4",IF(MONTH(C218)&lt;=6,"Q1",IF(MONTH(C218)&lt;=9,"Q2","Q3"))))</f>
        <v/>
      </c>
      <c r="C218" s="26" t="n"/>
      <c r="D218" s="23" t="n"/>
      <c r="E218" s="19" t="n"/>
      <c r="F218" s="22">
        <f>IF(E218="","",IFERROR(VLOOKUP(E218,'Vendor Master'!$B$5:$Q$54,2,FALSE),""))</f>
        <v/>
      </c>
      <c r="G218" s="22">
        <f>IF(E218="","",IFERROR(VLOOKUP(E218,'Vendor Master'!$B$5:$Q$54,4,FALSE),""))</f>
        <v/>
      </c>
      <c r="H218" s="20">
        <f>IF(E218="","",IFERROR(VLOOKUP(G218,'Rate Master'!$B$5:$C$16,2,FALSE),""))</f>
        <v/>
      </c>
      <c r="I218" s="28" t="n"/>
      <c r="J218" s="29">
        <f>IF(E218="","",IFERROR(IF(VLOOKUP(E218,'Vendor Master'!$B$5:$Q$54,12,FALSE)="Y",VLOOKUP(E218,'Vendor Master'!$B$5:$Q$54,14,FALSE),0),""))</f>
        <v/>
      </c>
      <c r="K218" s="30">
        <f>IF(OR(E218="",I218="",J218=""),"",I218*J218)</f>
        <v/>
      </c>
      <c r="L218" s="30">
        <f>IF(OR(E218="",I218=""),"",I218+IF(K218="",0,K218))</f>
        <v/>
      </c>
      <c r="M218" s="25">
        <f>IF(E218="","",IFERROR(IF(F218="",0.2,IF(AND(VLOOKUP(E218,'Vendor Master'!$B$5:$Q$54,7,FALSE)="Y",C218&gt;=VLOOKUP(E218,'Vendor Master'!$B$5:$Q$54,9,FALSE),C218&lt;=VLOOKUP(E218,'Vendor Master'!$B$5:$Q$54,10,FALSE)),VLOOKUP(E218,'Vendor Master'!$B$5:$Q$54,11,FALSE),VLOOKUP(E218,'Vendor Master'!$B$5:$Q$54,6,FALSE))),""))</f>
        <v/>
      </c>
      <c r="N218" s="30">
        <f>IF(OR(E218="",I218="",M218=""),"",I218*M218)</f>
        <v/>
      </c>
      <c r="O218" s="30">
        <f>IF(OR(E218="",L218=""),"",L218-IF(N218="",0,N218))</f>
        <v/>
      </c>
      <c r="P218" s="26" t="n"/>
      <c r="Q218" s="23" t="n"/>
      <c r="R218" s="28" t="n"/>
      <c r="S218" s="22">
        <f>IF(OR(R218="",O218=""),"",IF(ROUND(R218,2)=ROUND(O218,2),"OK","CHECK"))</f>
        <v/>
      </c>
      <c r="T218" s="31">
        <f>IF(OR(R218="",O218=""),"",R218-O218)</f>
        <v/>
      </c>
      <c r="U218" s="19" t="n"/>
      <c r="V218" s="23" t="n"/>
      <c r="W218" s="32">
        <f>IF(V218="","",IFERROR(VLOOKUP(V218,'Challan Master'!$B$5:$D$124,3,FALSE),""))</f>
        <v/>
      </c>
      <c r="X218" s="22">
        <f>IF(V218="","",IFERROR(VLOOKUP(V218,'Challan Master'!$B$5:$D$124,2,FALSE),""))</f>
        <v/>
      </c>
      <c r="Y218" s="23" t="n"/>
    </row>
    <row r="219">
      <c r="A219" s="22">
        <f>IF(C219="","",ROW()-4)</f>
        <v/>
      </c>
      <c r="B219" s="22">
        <f>IF(C219="","",IF(MONTH(C219)&lt;=3,"Q4",IF(MONTH(C219)&lt;=6,"Q1",IF(MONTH(C219)&lt;=9,"Q2","Q3"))))</f>
        <v/>
      </c>
      <c r="C219" s="26" t="n"/>
      <c r="D219" s="23" t="n"/>
      <c r="E219" s="19" t="n"/>
      <c r="F219" s="22">
        <f>IF(E219="","",IFERROR(VLOOKUP(E219,'Vendor Master'!$B$5:$Q$54,2,FALSE),""))</f>
        <v/>
      </c>
      <c r="G219" s="22">
        <f>IF(E219="","",IFERROR(VLOOKUP(E219,'Vendor Master'!$B$5:$Q$54,4,FALSE),""))</f>
        <v/>
      </c>
      <c r="H219" s="20">
        <f>IF(E219="","",IFERROR(VLOOKUP(G219,'Rate Master'!$B$5:$C$16,2,FALSE),""))</f>
        <v/>
      </c>
      <c r="I219" s="28" t="n"/>
      <c r="J219" s="29">
        <f>IF(E219="","",IFERROR(IF(VLOOKUP(E219,'Vendor Master'!$B$5:$Q$54,12,FALSE)="Y",VLOOKUP(E219,'Vendor Master'!$B$5:$Q$54,14,FALSE),0),""))</f>
        <v/>
      </c>
      <c r="K219" s="30">
        <f>IF(OR(E219="",I219="",J219=""),"",I219*J219)</f>
        <v/>
      </c>
      <c r="L219" s="30">
        <f>IF(OR(E219="",I219=""),"",I219+IF(K219="",0,K219))</f>
        <v/>
      </c>
      <c r="M219" s="25">
        <f>IF(E219="","",IFERROR(IF(F219="",0.2,IF(AND(VLOOKUP(E219,'Vendor Master'!$B$5:$Q$54,7,FALSE)="Y",C219&gt;=VLOOKUP(E219,'Vendor Master'!$B$5:$Q$54,9,FALSE),C219&lt;=VLOOKUP(E219,'Vendor Master'!$B$5:$Q$54,10,FALSE)),VLOOKUP(E219,'Vendor Master'!$B$5:$Q$54,11,FALSE),VLOOKUP(E219,'Vendor Master'!$B$5:$Q$54,6,FALSE))),""))</f>
        <v/>
      </c>
      <c r="N219" s="30">
        <f>IF(OR(E219="",I219="",M219=""),"",I219*M219)</f>
        <v/>
      </c>
      <c r="O219" s="30">
        <f>IF(OR(E219="",L219=""),"",L219-IF(N219="",0,N219))</f>
        <v/>
      </c>
      <c r="P219" s="26" t="n"/>
      <c r="Q219" s="23" t="n"/>
      <c r="R219" s="28" t="n"/>
      <c r="S219" s="22">
        <f>IF(OR(R219="",O219=""),"",IF(ROUND(R219,2)=ROUND(O219,2),"OK","CHECK"))</f>
        <v/>
      </c>
      <c r="T219" s="31">
        <f>IF(OR(R219="",O219=""),"",R219-O219)</f>
        <v/>
      </c>
      <c r="U219" s="19" t="n"/>
      <c r="V219" s="23" t="n"/>
      <c r="W219" s="32">
        <f>IF(V219="","",IFERROR(VLOOKUP(V219,'Challan Master'!$B$5:$D$124,3,FALSE),""))</f>
        <v/>
      </c>
      <c r="X219" s="22">
        <f>IF(V219="","",IFERROR(VLOOKUP(V219,'Challan Master'!$B$5:$D$124,2,FALSE),""))</f>
        <v/>
      </c>
      <c r="Y219" s="23" t="n"/>
    </row>
    <row r="220">
      <c r="A220" s="22">
        <f>IF(C220="","",ROW()-4)</f>
        <v/>
      </c>
      <c r="B220" s="22">
        <f>IF(C220="","",IF(MONTH(C220)&lt;=3,"Q4",IF(MONTH(C220)&lt;=6,"Q1",IF(MONTH(C220)&lt;=9,"Q2","Q3"))))</f>
        <v/>
      </c>
      <c r="C220" s="26" t="n"/>
      <c r="D220" s="23" t="n"/>
      <c r="E220" s="19" t="n"/>
      <c r="F220" s="22">
        <f>IF(E220="","",IFERROR(VLOOKUP(E220,'Vendor Master'!$B$5:$Q$54,2,FALSE),""))</f>
        <v/>
      </c>
      <c r="G220" s="22">
        <f>IF(E220="","",IFERROR(VLOOKUP(E220,'Vendor Master'!$B$5:$Q$54,4,FALSE),""))</f>
        <v/>
      </c>
      <c r="H220" s="20">
        <f>IF(E220="","",IFERROR(VLOOKUP(G220,'Rate Master'!$B$5:$C$16,2,FALSE),""))</f>
        <v/>
      </c>
      <c r="I220" s="28" t="n"/>
      <c r="J220" s="29">
        <f>IF(E220="","",IFERROR(IF(VLOOKUP(E220,'Vendor Master'!$B$5:$Q$54,12,FALSE)="Y",VLOOKUP(E220,'Vendor Master'!$B$5:$Q$54,14,FALSE),0),""))</f>
        <v/>
      </c>
      <c r="K220" s="30">
        <f>IF(OR(E220="",I220="",J220=""),"",I220*J220)</f>
        <v/>
      </c>
      <c r="L220" s="30">
        <f>IF(OR(E220="",I220=""),"",I220+IF(K220="",0,K220))</f>
        <v/>
      </c>
      <c r="M220" s="25">
        <f>IF(E220="","",IFERROR(IF(F220="",0.2,IF(AND(VLOOKUP(E220,'Vendor Master'!$B$5:$Q$54,7,FALSE)="Y",C220&gt;=VLOOKUP(E220,'Vendor Master'!$B$5:$Q$54,9,FALSE),C220&lt;=VLOOKUP(E220,'Vendor Master'!$B$5:$Q$54,10,FALSE)),VLOOKUP(E220,'Vendor Master'!$B$5:$Q$54,11,FALSE),VLOOKUP(E220,'Vendor Master'!$B$5:$Q$54,6,FALSE))),""))</f>
        <v/>
      </c>
      <c r="N220" s="30">
        <f>IF(OR(E220="",I220="",M220=""),"",I220*M220)</f>
        <v/>
      </c>
      <c r="O220" s="30">
        <f>IF(OR(E220="",L220=""),"",L220-IF(N220="",0,N220))</f>
        <v/>
      </c>
      <c r="P220" s="26" t="n"/>
      <c r="Q220" s="23" t="n"/>
      <c r="R220" s="28" t="n"/>
      <c r="S220" s="22">
        <f>IF(OR(R220="",O220=""),"",IF(ROUND(R220,2)=ROUND(O220,2),"OK","CHECK"))</f>
        <v/>
      </c>
      <c r="T220" s="31">
        <f>IF(OR(R220="",O220=""),"",R220-O220)</f>
        <v/>
      </c>
      <c r="U220" s="19" t="n"/>
      <c r="V220" s="23" t="n"/>
      <c r="W220" s="32">
        <f>IF(V220="","",IFERROR(VLOOKUP(V220,'Challan Master'!$B$5:$D$124,3,FALSE),""))</f>
        <v/>
      </c>
      <c r="X220" s="22">
        <f>IF(V220="","",IFERROR(VLOOKUP(V220,'Challan Master'!$B$5:$D$124,2,FALSE),""))</f>
        <v/>
      </c>
      <c r="Y220" s="23" t="n"/>
    </row>
    <row r="221">
      <c r="A221" s="22">
        <f>IF(C221="","",ROW()-4)</f>
        <v/>
      </c>
      <c r="B221" s="22">
        <f>IF(C221="","",IF(MONTH(C221)&lt;=3,"Q4",IF(MONTH(C221)&lt;=6,"Q1",IF(MONTH(C221)&lt;=9,"Q2","Q3"))))</f>
        <v/>
      </c>
      <c r="C221" s="26" t="n"/>
      <c r="D221" s="23" t="n"/>
      <c r="E221" s="19" t="n"/>
      <c r="F221" s="22">
        <f>IF(E221="","",IFERROR(VLOOKUP(E221,'Vendor Master'!$B$5:$Q$54,2,FALSE),""))</f>
        <v/>
      </c>
      <c r="G221" s="22">
        <f>IF(E221="","",IFERROR(VLOOKUP(E221,'Vendor Master'!$B$5:$Q$54,4,FALSE),""))</f>
        <v/>
      </c>
      <c r="H221" s="20">
        <f>IF(E221="","",IFERROR(VLOOKUP(G221,'Rate Master'!$B$5:$C$16,2,FALSE),""))</f>
        <v/>
      </c>
      <c r="I221" s="28" t="n"/>
      <c r="J221" s="29">
        <f>IF(E221="","",IFERROR(IF(VLOOKUP(E221,'Vendor Master'!$B$5:$Q$54,12,FALSE)="Y",VLOOKUP(E221,'Vendor Master'!$B$5:$Q$54,14,FALSE),0),""))</f>
        <v/>
      </c>
      <c r="K221" s="30">
        <f>IF(OR(E221="",I221="",J221=""),"",I221*J221)</f>
        <v/>
      </c>
      <c r="L221" s="30">
        <f>IF(OR(E221="",I221=""),"",I221+IF(K221="",0,K221))</f>
        <v/>
      </c>
      <c r="M221" s="25">
        <f>IF(E221="","",IFERROR(IF(F221="",0.2,IF(AND(VLOOKUP(E221,'Vendor Master'!$B$5:$Q$54,7,FALSE)="Y",C221&gt;=VLOOKUP(E221,'Vendor Master'!$B$5:$Q$54,9,FALSE),C221&lt;=VLOOKUP(E221,'Vendor Master'!$B$5:$Q$54,10,FALSE)),VLOOKUP(E221,'Vendor Master'!$B$5:$Q$54,11,FALSE),VLOOKUP(E221,'Vendor Master'!$B$5:$Q$54,6,FALSE))),""))</f>
        <v/>
      </c>
      <c r="N221" s="30">
        <f>IF(OR(E221="",I221="",M221=""),"",I221*M221)</f>
        <v/>
      </c>
      <c r="O221" s="30">
        <f>IF(OR(E221="",L221=""),"",L221-IF(N221="",0,N221))</f>
        <v/>
      </c>
      <c r="P221" s="26" t="n"/>
      <c r="Q221" s="23" t="n"/>
      <c r="R221" s="28" t="n"/>
      <c r="S221" s="22">
        <f>IF(OR(R221="",O221=""),"",IF(ROUND(R221,2)=ROUND(O221,2),"OK","CHECK"))</f>
        <v/>
      </c>
      <c r="T221" s="31">
        <f>IF(OR(R221="",O221=""),"",R221-O221)</f>
        <v/>
      </c>
      <c r="U221" s="19" t="n"/>
      <c r="V221" s="23" t="n"/>
      <c r="W221" s="32">
        <f>IF(V221="","",IFERROR(VLOOKUP(V221,'Challan Master'!$B$5:$D$124,3,FALSE),""))</f>
        <v/>
      </c>
      <c r="X221" s="22">
        <f>IF(V221="","",IFERROR(VLOOKUP(V221,'Challan Master'!$B$5:$D$124,2,FALSE),""))</f>
        <v/>
      </c>
      <c r="Y221" s="23" t="n"/>
    </row>
    <row r="222">
      <c r="A222" s="22">
        <f>IF(C222="","",ROW()-4)</f>
        <v/>
      </c>
      <c r="B222" s="22">
        <f>IF(C222="","",IF(MONTH(C222)&lt;=3,"Q4",IF(MONTH(C222)&lt;=6,"Q1",IF(MONTH(C222)&lt;=9,"Q2","Q3"))))</f>
        <v/>
      </c>
      <c r="C222" s="26" t="n"/>
      <c r="D222" s="23" t="n"/>
      <c r="E222" s="19" t="n"/>
      <c r="F222" s="22">
        <f>IF(E222="","",IFERROR(VLOOKUP(E222,'Vendor Master'!$B$5:$Q$54,2,FALSE),""))</f>
        <v/>
      </c>
      <c r="G222" s="22">
        <f>IF(E222="","",IFERROR(VLOOKUP(E222,'Vendor Master'!$B$5:$Q$54,4,FALSE),""))</f>
        <v/>
      </c>
      <c r="H222" s="20">
        <f>IF(E222="","",IFERROR(VLOOKUP(G222,'Rate Master'!$B$5:$C$16,2,FALSE),""))</f>
        <v/>
      </c>
      <c r="I222" s="28" t="n"/>
      <c r="J222" s="29">
        <f>IF(E222="","",IFERROR(IF(VLOOKUP(E222,'Vendor Master'!$B$5:$Q$54,12,FALSE)="Y",VLOOKUP(E222,'Vendor Master'!$B$5:$Q$54,14,FALSE),0),""))</f>
        <v/>
      </c>
      <c r="K222" s="30">
        <f>IF(OR(E222="",I222="",J222=""),"",I222*J222)</f>
        <v/>
      </c>
      <c r="L222" s="30">
        <f>IF(OR(E222="",I222=""),"",I222+IF(K222="",0,K222))</f>
        <v/>
      </c>
      <c r="M222" s="25">
        <f>IF(E222="","",IFERROR(IF(F222="",0.2,IF(AND(VLOOKUP(E222,'Vendor Master'!$B$5:$Q$54,7,FALSE)="Y",C222&gt;=VLOOKUP(E222,'Vendor Master'!$B$5:$Q$54,9,FALSE),C222&lt;=VLOOKUP(E222,'Vendor Master'!$B$5:$Q$54,10,FALSE)),VLOOKUP(E222,'Vendor Master'!$B$5:$Q$54,11,FALSE),VLOOKUP(E222,'Vendor Master'!$B$5:$Q$54,6,FALSE))),""))</f>
        <v/>
      </c>
      <c r="N222" s="30">
        <f>IF(OR(E222="",I222="",M222=""),"",I222*M222)</f>
        <v/>
      </c>
      <c r="O222" s="30">
        <f>IF(OR(E222="",L222=""),"",L222-IF(N222="",0,N222))</f>
        <v/>
      </c>
      <c r="P222" s="26" t="n"/>
      <c r="Q222" s="23" t="n"/>
      <c r="R222" s="28" t="n"/>
      <c r="S222" s="22">
        <f>IF(OR(R222="",O222=""),"",IF(ROUND(R222,2)=ROUND(O222,2),"OK","CHECK"))</f>
        <v/>
      </c>
      <c r="T222" s="31">
        <f>IF(OR(R222="",O222=""),"",R222-O222)</f>
        <v/>
      </c>
      <c r="U222" s="19" t="n"/>
      <c r="V222" s="23" t="n"/>
      <c r="W222" s="32">
        <f>IF(V222="","",IFERROR(VLOOKUP(V222,'Challan Master'!$B$5:$D$124,3,FALSE),""))</f>
        <v/>
      </c>
      <c r="X222" s="22">
        <f>IF(V222="","",IFERROR(VLOOKUP(V222,'Challan Master'!$B$5:$D$124,2,FALSE),""))</f>
        <v/>
      </c>
      <c r="Y222" s="23" t="n"/>
    </row>
    <row r="223">
      <c r="A223" s="22">
        <f>IF(C223="","",ROW()-4)</f>
        <v/>
      </c>
      <c r="B223" s="22">
        <f>IF(C223="","",IF(MONTH(C223)&lt;=3,"Q4",IF(MONTH(C223)&lt;=6,"Q1",IF(MONTH(C223)&lt;=9,"Q2","Q3"))))</f>
        <v/>
      </c>
      <c r="C223" s="26" t="n"/>
      <c r="D223" s="23" t="n"/>
      <c r="E223" s="19" t="n"/>
      <c r="F223" s="22">
        <f>IF(E223="","",IFERROR(VLOOKUP(E223,'Vendor Master'!$B$5:$Q$54,2,FALSE),""))</f>
        <v/>
      </c>
      <c r="G223" s="22">
        <f>IF(E223="","",IFERROR(VLOOKUP(E223,'Vendor Master'!$B$5:$Q$54,4,FALSE),""))</f>
        <v/>
      </c>
      <c r="H223" s="20">
        <f>IF(E223="","",IFERROR(VLOOKUP(G223,'Rate Master'!$B$5:$C$16,2,FALSE),""))</f>
        <v/>
      </c>
      <c r="I223" s="28" t="n"/>
      <c r="J223" s="29">
        <f>IF(E223="","",IFERROR(IF(VLOOKUP(E223,'Vendor Master'!$B$5:$Q$54,12,FALSE)="Y",VLOOKUP(E223,'Vendor Master'!$B$5:$Q$54,14,FALSE),0),""))</f>
        <v/>
      </c>
      <c r="K223" s="30">
        <f>IF(OR(E223="",I223="",J223=""),"",I223*J223)</f>
        <v/>
      </c>
      <c r="L223" s="30">
        <f>IF(OR(E223="",I223=""),"",I223+IF(K223="",0,K223))</f>
        <v/>
      </c>
      <c r="M223" s="25">
        <f>IF(E223="","",IFERROR(IF(F223="",0.2,IF(AND(VLOOKUP(E223,'Vendor Master'!$B$5:$Q$54,7,FALSE)="Y",C223&gt;=VLOOKUP(E223,'Vendor Master'!$B$5:$Q$54,9,FALSE),C223&lt;=VLOOKUP(E223,'Vendor Master'!$B$5:$Q$54,10,FALSE)),VLOOKUP(E223,'Vendor Master'!$B$5:$Q$54,11,FALSE),VLOOKUP(E223,'Vendor Master'!$B$5:$Q$54,6,FALSE))),""))</f>
        <v/>
      </c>
      <c r="N223" s="30">
        <f>IF(OR(E223="",I223="",M223=""),"",I223*M223)</f>
        <v/>
      </c>
      <c r="O223" s="30">
        <f>IF(OR(E223="",L223=""),"",L223-IF(N223="",0,N223))</f>
        <v/>
      </c>
      <c r="P223" s="26" t="n"/>
      <c r="Q223" s="23" t="n"/>
      <c r="R223" s="28" t="n"/>
      <c r="S223" s="22">
        <f>IF(OR(R223="",O223=""),"",IF(ROUND(R223,2)=ROUND(O223,2),"OK","CHECK"))</f>
        <v/>
      </c>
      <c r="T223" s="31">
        <f>IF(OR(R223="",O223=""),"",R223-O223)</f>
        <v/>
      </c>
      <c r="U223" s="19" t="n"/>
      <c r="V223" s="23" t="n"/>
      <c r="W223" s="32">
        <f>IF(V223="","",IFERROR(VLOOKUP(V223,'Challan Master'!$B$5:$D$124,3,FALSE),""))</f>
        <v/>
      </c>
      <c r="X223" s="22">
        <f>IF(V223="","",IFERROR(VLOOKUP(V223,'Challan Master'!$B$5:$D$124,2,FALSE),""))</f>
        <v/>
      </c>
      <c r="Y223" s="23" t="n"/>
    </row>
    <row r="224">
      <c r="A224" s="22">
        <f>IF(C224="","",ROW()-4)</f>
        <v/>
      </c>
      <c r="B224" s="22">
        <f>IF(C224="","",IF(MONTH(C224)&lt;=3,"Q4",IF(MONTH(C224)&lt;=6,"Q1",IF(MONTH(C224)&lt;=9,"Q2","Q3"))))</f>
        <v/>
      </c>
      <c r="C224" s="26" t="n"/>
      <c r="D224" s="23" t="n"/>
      <c r="E224" s="19" t="n"/>
      <c r="F224" s="22">
        <f>IF(E224="","",IFERROR(VLOOKUP(E224,'Vendor Master'!$B$5:$Q$54,2,FALSE),""))</f>
        <v/>
      </c>
      <c r="G224" s="22">
        <f>IF(E224="","",IFERROR(VLOOKUP(E224,'Vendor Master'!$B$5:$Q$54,4,FALSE),""))</f>
        <v/>
      </c>
      <c r="H224" s="20">
        <f>IF(E224="","",IFERROR(VLOOKUP(G224,'Rate Master'!$B$5:$C$16,2,FALSE),""))</f>
        <v/>
      </c>
      <c r="I224" s="28" t="n"/>
      <c r="J224" s="29">
        <f>IF(E224="","",IFERROR(IF(VLOOKUP(E224,'Vendor Master'!$B$5:$Q$54,12,FALSE)="Y",VLOOKUP(E224,'Vendor Master'!$B$5:$Q$54,14,FALSE),0),""))</f>
        <v/>
      </c>
      <c r="K224" s="30">
        <f>IF(OR(E224="",I224="",J224=""),"",I224*J224)</f>
        <v/>
      </c>
      <c r="L224" s="30">
        <f>IF(OR(E224="",I224=""),"",I224+IF(K224="",0,K224))</f>
        <v/>
      </c>
      <c r="M224" s="25">
        <f>IF(E224="","",IFERROR(IF(F224="",0.2,IF(AND(VLOOKUP(E224,'Vendor Master'!$B$5:$Q$54,7,FALSE)="Y",C224&gt;=VLOOKUP(E224,'Vendor Master'!$B$5:$Q$54,9,FALSE),C224&lt;=VLOOKUP(E224,'Vendor Master'!$B$5:$Q$54,10,FALSE)),VLOOKUP(E224,'Vendor Master'!$B$5:$Q$54,11,FALSE),VLOOKUP(E224,'Vendor Master'!$B$5:$Q$54,6,FALSE))),""))</f>
        <v/>
      </c>
      <c r="N224" s="30">
        <f>IF(OR(E224="",I224="",M224=""),"",I224*M224)</f>
        <v/>
      </c>
      <c r="O224" s="30">
        <f>IF(OR(E224="",L224=""),"",L224-IF(N224="",0,N224))</f>
        <v/>
      </c>
      <c r="P224" s="26" t="n"/>
      <c r="Q224" s="23" t="n"/>
      <c r="R224" s="28" t="n"/>
      <c r="S224" s="22">
        <f>IF(OR(R224="",O224=""),"",IF(ROUND(R224,2)=ROUND(O224,2),"OK","CHECK"))</f>
        <v/>
      </c>
      <c r="T224" s="31">
        <f>IF(OR(R224="",O224=""),"",R224-O224)</f>
        <v/>
      </c>
      <c r="U224" s="19" t="n"/>
      <c r="V224" s="23" t="n"/>
      <c r="W224" s="32">
        <f>IF(V224="","",IFERROR(VLOOKUP(V224,'Challan Master'!$B$5:$D$124,3,FALSE),""))</f>
        <v/>
      </c>
      <c r="X224" s="22">
        <f>IF(V224="","",IFERROR(VLOOKUP(V224,'Challan Master'!$B$5:$D$124,2,FALSE),""))</f>
        <v/>
      </c>
      <c r="Y224" s="23" t="n"/>
    </row>
    <row r="225">
      <c r="A225" s="22">
        <f>IF(C225="","",ROW()-4)</f>
        <v/>
      </c>
      <c r="B225" s="22">
        <f>IF(C225="","",IF(MONTH(C225)&lt;=3,"Q4",IF(MONTH(C225)&lt;=6,"Q1",IF(MONTH(C225)&lt;=9,"Q2","Q3"))))</f>
        <v/>
      </c>
      <c r="C225" s="26" t="n"/>
      <c r="D225" s="23" t="n"/>
      <c r="E225" s="19" t="n"/>
      <c r="F225" s="22">
        <f>IF(E225="","",IFERROR(VLOOKUP(E225,'Vendor Master'!$B$5:$Q$54,2,FALSE),""))</f>
        <v/>
      </c>
      <c r="G225" s="22">
        <f>IF(E225="","",IFERROR(VLOOKUP(E225,'Vendor Master'!$B$5:$Q$54,4,FALSE),""))</f>
        <v/>
      </c>
      <c r="H225" s="20">
        <f>IF(E225="","",IFERROR(VLOOKUP(G225,'Rate Master'!$B$5:$C$16,2,FALSE),""))</f>
        <v/>
      </c>
      <c r="I225" s="28" t="n"/>
      <c r="J225" s="29">
        <f>IF(E225="","",IFERROR(IF(VLOOKUP(E225,'Vendor Master'!$B$5:$Q$54,12,FALSE)="Y",VLOOKUP(E225,'Vendor Master'!$B$5:$Q$54,14,FALSE),0),""))</f>
        <v/>
      </c>
      <c r="K225" s="30">
        <f>IF(OR(E225="",I225="",J225=""),"",I225*J225)</f>
        <v/>
      </c>
      <c r="L225" s="30">
        <f>IF(OR(E225="",I225=""),"",I225+IF(K225="",0,K225))</f>
        <v/>
      </c>
      <c r="M225" s="25">
        <f>IF(E225="","",IFERROR(IF(F225="",0.2,IF(AND(VLOOKUP(E225,'Vendor Master'!$B$5:$Q$54,7,FALSE)="Y",C225&gt;=VLOOKUP(E225,'Vendor Master'!$B$5:$Q$54,9,FALSE),C225&lt;=VLOOKUP(E225,'Vendor Master'!$B$5:$Q$54,10,FALSE)),VLOOKUP(E225,'Vendor Master'!$B$5:$Q$54,11,FALSE),VLOOKUP(E225,'Vendor Master'!$B$5:$Q$54,6,FALSE))),""))</f>
        <v/>
      </c>
      <c r="N225" s="30">
        <f>IF(OR(E225="",I225="",M225=""),"",I225*M225)</f>
        <v/>
      </c>
      <c r="O225" s="30">
        <f>IF(OR(E225="",L225=""),"",L225-IF(N225="",0,N225))</f>
        <v/>
      </c>
      <c r="P225" s="26" t="n"/>
      <c r="Q225" s="23" t="n"/>
      <c r="R225" s="28" t="n"/>
      <c r="S225" s="22">
        <f>IF(OR(R225="",O225=""),"",IF(ROUND(R225,2)=ROUND(O225,2),"OK","CHECK"))</f>
        <v/>
      </c>
      <c r="T225" s="31">
        <f>IF(OR(R225="",O225=""),"",R225-O225)</f>
        <v/>
      </c>
      <c r="U225" s="19" t="n"/>
      <c r="V225" s="23" t="n"/>
      <c r="W225" s="32">
        <f>IF(V225="","",IFERROR(VLOOKUP(V225,'Challan Master'!$B$5:$D$124,3,FALSE),""))</f>
        <v/>
      </c>
      <c r="X225" s="22">
        <f>IF(V225="","",IFERROR(VLOOKUP(V225,'Challan Master'!$B$5:$D$124,2,FALSE),""))</f>
        <v/>
      </c>
      <c r="Y225" s="23" t="n"/>
    </row>
    <row r="226">
      <c r="A226" s="22">
        <f>IF(C226="","",ROW()-4)</f>
        <v/>
      </c>
      <c r="B226" s="22">
        <f>IF(C226="","",IF(MONTH(C226)&lt;=3,"Q4",IF(MONTH(C226)&lt;=6,"Q1",IF(MONTH(C226)&lt;=9,"Q2","Q3"))))</f>
        <v/>
      </c>
      <c r="C226" s="26" t="n"/>
      <c r="D226" s="23" t="n"/>
      <c r="E226" s="19" t="n"/>
      <c r="F226" s="22">
        <f>IF(E226="","",IFERROR(VLOOKUP(E226,'Vendor Master'!$B$5:$Q$54,2,FALSE),""))</f>
        <v/>
      </c>
      <c r="G226" s="22">
        <f>IF(E226="","",IFERROR(VLOOKUP(E226,'Vendor Master'!$B$5:$Q$54,4,FALSE),""))</f>
        <v/>
      </c>
      <c r="H226" s="20">
        <f>IF(E226="","",IFERROR(VLOOKUP(G226,'Rate Master'!$B$5:$C$16,2,FALSE),""))</f>
        <v/>
      </c>
      <c r="I226" s="28" t="n"/>
      <c r="J226" s="29">
        <f>IF(E226="","",IFERROR(IF(VLOOKUP(E226,'Vendor Master'!$B$5:$Q$54,12,FALSE)="Y",VLOOKUP(E226,'Vendor Master'!$B$5:$Q$54,14,FALSE),0),""))</f>
        <v/>
      </c>
      <c r="K226" s="30">
        <f>IF(OR(E226="",I226="",J226=""),"",I226*J226)</f>
        <v/>
      </c>
      <c r="L226" s="30">
        <f>IF(OR(E226="",I226=""),"",I226+IF(K226="",0,K226))</f>
        <v/>
      </c>
      <c r="M226" s="25">
        <f>IF(E226="","",IFERROR(IF(F226="",0.2,IF(AND(VLOOKUP(E226,'Vendor Master'!$B$5:$Q$54,7,FALSE)="Y",C226&gt;=VLOOKUP(E226,'Vendor Master'!$B$5:$Q$54,9,FALSE),C226&lt;=VLOOKUP(E226,'Vendor Master'!$B$5:$Q$54,10,FALSE)),VLOOKUP(E226,'Vendor Master'!$B$5:$Q$54,11,FALSE),VLOOKUP(E226,'Vendor Master'!$B$5:$Q$54,6,FALSE))),""))</f>
        <v/>
      </c>
      <c r="N226" s="30">
        <f>IF(OR(E226="",I226="",M226=""),"",I226*M226)</f>
        <v/>
      </c>
      <c r="O226" s="30">
        <f>IF(OR(E226="",L226=""),"",L226-IF(N226="",0,N226))</f>
        <v/>
      </c>
      <c r="P226" s="26" t="n"/>
      <c r="Q226" s="23" t="n"/>
      <c r="R226" s="28" t="n"/>
      <c r="S226" s="22">
        <f>IF(OR(R226="",O226=""),"",IF(ROUND(R226,2)=ROUND(O226,2),"OK","CHECK"))</f>
        <v/>
      </c>
      <c r="T226" s="31">
        <f>IF(OR(R226="",O226=""),"",R226-O226)</f>
        <v/>
      </c>
      <c r="U226" s="19" t="n"/>
      <c r="V226" s="23" t="n"/>
      <c r="W226" s="32">
        <f>IF(V226="","",IFERROR(VLOOKUP(V226,'Challan Master'!$B$5:$D$124,3,FALSE),""))</f>
        <v/>
      </c>
      <c r="X226" s="22">
        <f>IF(V226="","",IFERROR(VLOOKUP(V226,'Challan Master'!$B$5:$D$124,2,FALSE),""))</f>
        <v/>
      </c>
      <c r="Y226" s="23" t="n"/>
    </row>
    <row r="227">
      <c r="A227" s="22">
        <f>IF(C227="","",ROW()-4)</f>
        <v/>
      </c>
      <c r="B227" s="22">
        <f>IF(C227="","",IF(MONTH(C227)&lt;=3,"Q4",IF(MONTH(C227)&lt;=6,"Q1",IF(MONTH(C227)&lt;=9,"Q2","Q3"))))</f>
        <v/>
      </c>
      <c r="C227" s="26" t="n"/>
      <c r="D227" s="23" t="n"/>
      <c r="E227" s="19" t="n"/>
      <c r="F227" s="22">
        <f>IF(E227="","",IFERROR(VLOOKUP(E227,'Vendor Master'!$B$5:$Q$54,2,FALSE),""))</f>
        <v/>
      </c>
      <c r="G227" s="22">
        <f>IF(E227="","",IFERROR(VLOOKUP(E227,'Vendor Master'!$B$5:$Q$54,4,FALSE),""))</f>
        <v/>
      </c>
      <c r="H227" s="20">
        <f>IF(E227="","",IFERROR(VLOOKUP(G227,'Rate Master'!$B$5:$C$16,2,FALSE),""))</f>
        <v/>
      </c>
      <c r="I227" s="28" t="n"/>
      <c r="J227" s="29">
        <f>IF(E227="","",IFERROR(IF(VLOOKUP(E227,'Vendor Master'!$B$5:$Q$54,12,FALSE)="Y",VLOOKUP(E227,'Vendor Master'!$B$5:$Q$54,14,FALSE),0),""))</f>
        <v/>
      </c>
      <c r="K227" s="30">
        <f>IF(OR(E227="",I227="",J227=""),"",I227*J227)</f>
        <v/>
      </c>
      <c r="L227" s="30">
        <f>IF(OR(E227="",I227=""),"",I227+IF(K227="",0,K227))</f>
        <v/>
      </c>
      <c r="M227" s="25">
        <f>IF(E227="","",IFERROR(IF(F227="",0.2,IF(AND(VLOOKUP(E227,'Vendor Master'!$B$5:$Q$54,7,FALSE)="Y",C227&gt;=VLOOKUP(E227,'Vendor Master'!$B$5:$Q$54,9,FALSE),C227&lt;=VLOOKUP(E227,'Vendor Master'!$B$5:$Q$54,10,FALSE)),VLOOKUP(E227,'Vendor Master'!$B$5:$Q$54,11,FALSE),VLOOKUP(E227,'Vendor Master'!$B$5:$Q$54,6,FALSE))),""))</f>
        <v/>
      </c>
      <c r="N227" s="30">
        <f>IF(OR(E227="",I227="",M227=""),"",I227*M227)</f>
        <v/>
      </c>
      <c r="O227" s="30">
        <f>IF(OR(E227="",L227=""),"",L227-IF(N227="",0,N227))</f>
        <v/>
      </c>
      <c r="P227" s="26" t="n"/>
      <c r="Q227" s="23" t="n"/>
      <c r="R227" s="28" t="n"/>
      <c r="S227" s="22">
        <f>IF(OR(R227="",O227=""),"",IF(ROUND(R227,2)=ROUND(O227,2),"OK","CHECK"))</f>
        <v/>
      </c>
      <c r="T227" s="31">
        <f>IF(OR(R227="",O227=""),"",R227-O227)</f>
        <v/>
      </c>
      <c r="U227" s="19" t="n"/>
      <c r="V227" s="23" t="n"/>
      <c r="W227" s="32">
        <f>IF(V227="","",IFERROR(VLOOKUP(V227,'Challan Master'!$B$5:$D$124,3,FALSE),""))</f>
        <v/>
      </c>
      <c r="X227" s="22">
        <f>IF(V227="","",IFERROR(VLOOKUP(V227,'Challan Master'!$B$5:$D$124,2,FALSE),""))</f>
        <v/>
      </c>
      <c r="Y227" s="23" t="n"/>
    </row>
    <row r="228">
      <c r="A228" s="22">
        <f>IF(C228="","",ROW()-4)</f>
        <v/>
      </c>
      <c r="B228" s="22">
        <f>IF(C228="","",IF(MONTH(C228)&lt;=3,"Q4",IF(MONTH(C228)&lt;=6,"Q1",IF(MONTH(C228)&lt;=9,"Q2","Q3"))))</f>
        <v/>
      </c>
      <c r="C228" s="26" t="n"/>
      <c r="D228" s="23" t="n"/>
      <c r="E228" s="19" t="n"/>
      <c r="F228" s="22">
        <f>IF(E228="","",IFERROR(VLOOKUP(E228,'Vendor Master'!$B$5:$Q$54,2,FALSE),""))</f>
        <v/>
      </c>
      <c r="G228" s="22">
        <f>IF(E228="","",IFERROR(VLOOKUP(E228,'Vendor Master'!$B$5:$Q$54,4,FALSE),""))</f>
        <v/>
      </c>
      <c r="H228" s="20">
        <f>IF(E228="","",IFERROR(VLOOKUP(G228,'Rate Master'!$B$5:$C$16,2,FALSE),""))</f>
        <v/>
      </c>
      <c r="I228" s="28" t="n"/>
      <c r="J228" s="29">
        <f>IF(E228="","",IFERROR(IF(VLOOKUP(E228,'Vendor Master'!$B$5:$Q$54,12,FALSE)="Y",VLOOKUP(E228,'Vendor Master'!$B$5:$Q$54,14,FALSE),0),""))</f>
        <v/>
      </c>
      <c r="K228" s="30">
        <f>IF(OR(E228="",I228="",J228=""),"",I228*J228)</f>
        <v/>
      </c>
      <c r="L228" s="30">
        <f>IF(OR(E228="",I228=""),"",I228+IF(K228="",0,K228))</f>
        <v/>
      </c>
      <c r="M228" s="25">
        <f>IF(E228="","",IFERROR(IF(F228="",0.2,IF(AND(VLOOKUP(E228,'Vendor Master'!$B$5:$Q$54,7,FALSE)="Y",C228&gt;=VLOOKUP(E228,'Vendor Master'!$B$5:$Q$54,9,FALSE),C228&lt;=VLOOKUP(E228,'Vendor Master'!$B$5:$Q$54,10,FALSE)),VLOOKUP(E228,'Vendor Master'!$B$5:$Q$54,11,FALSE),VLOOKUP(E228,'Vendor Master'!$B$5:$Q$54,6,FALSE))),""))</f>
        <v/>
      </c>
      <c r="N228" s="30">
        <f>IF(OR(E228="",I228="",M228=""),"",I228*M228)</f>
        <v/>
      </c>
      <c r="O228" s="30">
        <f>IF(OR(E228="",L228=""),"",L228-IF(N228="",0,N228))</f>
        <v/>
      </c>
      <c r="P228" s="26" t="n"/>
      <c r="Q228" s="23" t="n"/>
      <c r="R228" s="28" t="n"/>
      <c r="S228" s="22">
        <f>IF(OR(R228="",O228=""),"",IF(ROUND(R228,2)=ROUND(O228,2),"OK","CHECK"))</f>
        <v/>
      </c>
      <c r="T228" s="31">
        <f>IF(OR(R228="",O228=""),"",R228-O228)</f>
        <v/>
      </c>
      <c r="U228" s="19" t="n"/>
      <c r="V228" s="23" t="n"/>
      <c r="W228" s="32">
        <f>IF(V228="","",IFERROR(VLOOKUP(V228,'Challan Master'!$B$5:$D$124,3,FALSE),""))</f>
        <v/>
      </c>
      <c r="X228" s="22">
        <f>IF(V228="","",IFERROR(VLOOKUP(V228,'Challan Master'!$B$5:$D$124,2,FALSE),""))</f>
        <v/>
      </c>
      <c r="Y228" s="23" t="n"/>
    </row>
    <row r="229">
      <c r="A229" s="22">
        <f>IF(C229="","",ROW()-4)</f>
        <v/>
      </c>
      <c r="B229" s="22">
        <f>IF(C229="","",IF(MONTH(C229)&lt;=3,"Q4",IF(MONTH(C229)&lt;=6,"Q1",IF(MONTH(C229)&lt;=9,"Q2","Q3"))))</f>
        <v/>
      </c>
      <c r="C229" s="26" t="n"/>
      <c r="D229" s="23" t="n"/>
      <c r="E229" s="19" t="n"/>
      <c r="F229" s="22">
        <f>IF(E229="","",IFERROR(VLOOKUP(E229,'Vendor Master'!$B$5:$Q$54,2,FALSE),""))</f>
        <v/>
      </c>
      <c r="G229" s="22">
        <f>IF(E229="","",IFERROR(VLOOKUP(E229,'Vendor Master'!$B$5:$Q$54,4,FALSE),""))</f>
        <v/>
      </c>
      <c r="H229" s="20">
        <f>IF(E229="","",IFERROR(VLOOKUP(G229,'Rate Master'!$B$5:$C$16,2,FALSE),""))</f>
        <v/>
      </c>
      <c r="I229" s="28" t="n"/>
      <c r="J229" s="29">
        <f>IF(E229="","",IFERROR(IF(VLOOKUP(E229,'Vendor Master'!$B$5:$Q$54,12,FALSE)="Y",VLOOKUP(E229,'Vendor Master'!$B$5:$Q$54,14,FALSE),0),""))</f>
        <v/>
      </c>
      <c r="K229" s="30">
        <f>IF(OR(E229="",I229="",J229=""),"",I229*J229)</f>
        <v/>
      </c>
      <c r="L229" s="30">
        <f>IF(OR(E229="",I229=""),"",I229+IF(K229="",0,K229))</f>
        <v/>
      </c>
      <c r="M229" s="25">
        <f>IF(E229="","",IFERROR(IF(F229="",0.2,IF(AND(VLOOKUP(E229,'Vendor Master'!$B$5:$Q$54,7,FALSE)="Y",C229&gt;=VLOOKUP(E229,'Vendor Master'!$B$5:$Q$54,9,FALSE),C229&lt;=VLOOKUP(E229,'Vendor Master'!$B$5:$Q$54,10,FALSE)),VLOOKUP(E229,'Vendor Master'!$B$5:$Q$54,11,FALSE),VLOOKUP(E229,'Vendor Master'!$B$5:$Q$54,6,FALSE))),""))</f>
        <v/>
      </c>
      <c r="N229" s="30">
        <f>IF(OR(E229="",I229="",M229=""),"",I229*M229)</f>
        <v/>
      </c>
      <c r="O229" s="30">
        <f>IF(OR(E229="",L229=""),"",L229-IF(N229="",0,N229))</f>
        <v/>
      </c>
      <c r="P229" s="26" t="n"/>
      <c r="Q229" s="23" t="n"/>
      <c r="R229" s="28" t="n"/>
      <c r="S229" s="22">
        <f>IF(OR(R229="",O229=""),"",IF(ROUND(R229,2)=ROUND(O229,2),"OK","CHECK"))</f>
        <v/>
      </c>
      <c r="T229" s="31">
        <f>IF(OR(R229="",O229=""),"",R229-O229)</f>
        <v/>
      </c>
      <c r="U229" s="19" t="n"/>
      <c r="V229" s="23" t="n"/>
      <c r="W229" s="32">
        <f>IF(V229="","",IFERROR(VLOOKUP(V229,'Challan Master'!$B$5:$D$124,3,FALSE),""))</f>
        <v/>
      </c>
      <c r="X229" s="22">
        <f>IF(V229="","",IFERROR(VLOOKUP(V229,'Challan Master'!$B$5:$D$124,2,FALSE),""))</f>
        <v/>
      </c>
      <c r="Y229" s="23" t="n"/>
    </row>
    <row r="230">
      <c r="A230" s="22">
        <f>IF(C230="","",ROW()-4)</f>
        <v/>
      </c>
      <c r="B230" s="22">
        <f>IF(C230="","",IF(MONTH(C230)&lt;=3,"Q4",IF(MONTH(C230)&lt;=6,"Q1",IF(MONTH(C230)&lt;=9,"Q2","Q3"))))</f>
        <v/>
      </c>
      <c r="C230" s="26" t="n"/>
      <c r="D230" s="23" t="n"/>
      <c r="E230" s="19" t="n"/>
      <c r="F230" s="22">
        <f>IF(E230="","",IFERROR(VLOOKUP(E230,'Vendor Master'!$B$5:$Q$54,2,FALSE),""))</f>
        <v/>
      </c>
      <c r="G230" s="22">
        <f>IF(E230="","",IFERROR(VLOOKUP(E230,'Vendor Master'!$B$5:$Q$54,4,FALSE),""))</f>
        <v/>
      </c>
      <c r="H230" s="20">
        <f>IF(E230="","",IFERROR(VLOOKUP(G230,'Rate Master'!$B$5:$C$16,2,FALSE),""))</f>
        <v/>
      </c>
      <c r="I230" s="28" t="n"/>
      <c r="J230" s="29">
        <f>IF(E230="","",IFERROR(IF(VLOOKUP(E230,'Vendor Master'!$B$5:$Q$54,12,FALSE)="Y",VLOOKUP(E230,'Vendor Master'!$B$5:$Q$54,14,FALSE),0),""))</f>
        <v/>
      </c>
      <c r="K230" s="30">
        <f>IF(OR(E230="",I230="",J230=""),"",I230*J230)</f>
        <v/>
      </c>
      <c r="L230" s="30">
        <f>IF(OR(E230="",I230=""),"",I230+IF(K230="",0,K230))</f>
        <v/>
      </c>
      <c r="M230" s="25">
        <f>IF(E230="","",IFERROR(IF(F230="",0.2,IF(AND(VLOOKUP(E230,'Vendor Master'!$B$5:$Q$54,7,FALSE)="Y",C230&gt;=VLOOKUP(E230,'Vendor Master'!$B$5:$Q$54,9,FALSE),C230&lt;=VLOOKUP(E230,'Vendor Master'!$B$5:$Q$54,10,FALSE)),VLOOKUP(E230,'Vendor Master'!$B$5:$Q$54,11,FALSE),VLOOKUP(E230,'Vendor Master'!$B$5:$Q$54,6,FALSE))),""))</f>
        <v/>
      </c>
      <c r="N230" s="30">
        <f>IF(OR(E230="",I230="",M230=""),"",I230*M230)</f>
        <v/>
      </c>
      <c r="O230" s="30">
        <f>IF(OR(E230="",L230=""),"",L230-IF(N230="",0,N230))</f>
        <v/>
      </c>
      <c r="P230" s="26" t="n"/>
      <c r="Q230" s="23" t="n"/>
      <c r="R230" s="28" t="n"/>
      <c r="S230" s="22">
        <f>IF(OR(R230="",O230=""),"",IF(ROUND(R230,2)=ROUND(O230,2),"OK","CHECK"))</f>
        <v/>
      </c>
      <c r="T230" s="31">
        <f>IF(OR(R230="",O230=""),"",R230-O230)</f>
        <v/>
      </c>
      <c r="U230" s="19" t="n"/>
      <c r="V230" s="23" t="n"/>
      <c r="W230" s="32">
        <f>IF(V230="","",IFERROR(VLOOKUP(V230,'Challan Master'!$B$5:$D$124,3,FALSE),""))</f>
        <v/>
      </c>
      <c r="X230" s="22">
        <f>IF(V230="","",IFERROR(VLOOKUP(V230,'Challan Master'!$B$5:$D$124,2,FALSE),""))</f>
        <v/>
      </c>
      <c r="Y230" s="23" t="n"/>
    </row>
    <row r="231">
      <c r="A231" s="22">
        <f>IF(C231="","",ROW()-4)</f>
        <v/>
      </c>
      <c r="B231" s="22">
        <f>IF(C231="","",IF(MONTH(C231)&lt;=3,"Q4",IF(MONTH(C231)&lt;=6,"Q1",IF(MONTH(C231)&lt;=9,"Q2","Q3"))))</f>
        <v/>
      </c>
      <c r="C231" s="26" t="n"/>
      <c r="D231" s="23" t="n"/>
      <c r="E231" s="19" t="n"/>
      <c r="F231" s="22">
        <f>IF(E231="","",IFERROR(VLOOKUP(E231,'Vendor Master'!$B$5:$Q$54,2,FALSE),""))</f>
        <v/>
      </c>
      <c r="G231" s="22">
        <f>IF(E231="","",IFERROR(VLOOKUP(E231,'Vendor Master'!$B$5:$Q$54,4,FALSE),""))</f>
        <v/>
      </c>
      <c r="H231" s="20">
        <f>IF(E231="","",IFERROR(VLOOKUP(G231,'Rate Master'!$B$5:$C$16,2,FALSE),""))</f>
        <v/>
      </c>
      <c r="I231" s="28" t="n"/>
      <c r="J231" s="29">
        <f>IF(E231="","",IFERROR(IF(VLOOKUP(E231,'Vendor Master'!$B$5:$Q$54,12,FALSE)="Y",VLOOKUP(E231,'Vendor Master'!$B$5:$Q$54,14,FALSE),0),""))</f>
        <v/>
      </c>
      <c r="K231" s="30">
        <f>IF(OR(E231="",I231="",J231=""),"",I231*J231)</f>
        <v/>
      </c>
      <c r="L231" s="30">
        <f>IF(OR(E231="",I231=""),"",I231+IF(K231="",0,K231))</f>
        <v/>
      </c>
      <c r="M231" s="25">
        <f>IF(E231="","",IFERROR(IF(F231="",0.2,IF(AND(VLOOKUP(E231,'Vendor Master'!$B$5:$Q$54,7,FALSE)="Y",C231&gt;=VLOOKUP(E231,'Vendor Master'!$B$5:$Q$54,9,FALSE),C231&lt;=VLOOKUP(E231,'Vendor Master'!$B$5:$Q$54,10,FALSE)),VLOOKUP(E231,'Vendor Master'!$B$5:$Q$54,11,FALSE),VLOOKUP(E231,'Vendor Master'!$B$5:$Q$54,6,FALSE))),""))</f>
        <v/>
      </c>
      <c r="N231" s="30">
        <f>IF(OR(E231="",I231="",M231=""),"",I231*M231)</f>
        <v/>
      </c>
      <c r="O231" s="30">
        <f>IF(OR(E231="",L231=""),"",L231-IF(N231="",0,N231))</f>
        <v/>
      </c>
      <c r="P231" s="26" t="n"/>
      <c r="Q231" s="23" t="n"/>
      <c r="R231" s="28" t="n"/>
      <c r="S231" s="22">
        <f>IF(OR(R231="",O231=""),"",IF(ROUND(R231,2)=ROUND(O231,2),"OK","CHECK"))</f>
        <v/>
      </c>
      <c r="T231" s="31">
        <f>IF(OR(R231="",O231=""),"",R231-O231)</f>
        <v/>
      </c>
      <c r="U231" s="19" t="n"/>
      <c r="V231" s="23" t="n"/>
      <c r="W231" s="32">
        <f>IF(V231="","",IFERROR(VLOOKUP(V231,'Challan Master'!$B$5:$D$124,3,FALSE),""))</f>
        <v/>
      </c>
      <c r="X231" s="22">
        <f>IF(V231="","",IFERROR(VLOOKUP(V231,'Challan Master'!$B$5:$D$124,2,FALSE),""))</f>
        <v/>
      </c>
      <c r="Y231" s="23" t="n"/>
    </row>
    <row r="232">
      <c r="A232" s="22">
        <f>IF(C232="","",ROW()-4)</f>
        <v/>
      </c>
      <c r="B232" s="22">
        <f>IF(C232="","",IF(MONTH(C232)&lt;=3,"Q4",IF(MONTH(C232)&lt;=6,"Q1",IF(MONTH(C232)&lt;=9,"Q2","Q3"))))</f>
        <v/>
      </c>
      <c r="C232" s="26" t="n"/>
      <c r="D232" s="23" t="n"/>
      <c r="E232" s="19" t="n"/>
      <c r="F232" s="22">
        <f>IF(E232="","",IFERROR(VLOOKUP(E232,'Vendor Master'!$B$5:$Q$54,2,FALSE),""))</f>
        <v/>
      </c>
      <c r="G232" s="22">
        <f>IF(E232="","",IFERROR(VLOOKUP(E232,'Vendor Master'!$B$5:$Q$54,4,FALSE),""))</f>
        <v/>
      </c>
      <c r="H232" s="20">
        <f>IF(E232="","",IFERROR(VLOOKUP(G232,'Rate Master'!$B$5:$C$16,2,FALSE),""))</f>
        <v/>
      </c>
      <c r="I232" s="28" t="n"/>
      <c r="J232" s="29">
        <f>IF(E232="","",IFERROR(IF(VLOOKUP(E232,'Vendor Master'!$B$5:$Q$54,12,FALSE)="Y",VLOOKUP(E232,'Vendor Master'!$B$5:$Q$54,14,FALSE),0),""))</f>
        <v/>
      </c>
      <c r="K232" s="30">
        <f>IF(OR(E232="",I232="",J232=""),"",I232*J232)</f>
        <v/>
      </c>
      <c r="L232" s="30">
        <f>IF(OR(E232="",I232=""),"",I232+IF(K232="",0,K232))</f>
        <v/>
      </c>
      <c r="M232" s="25">
        <f>IF(E232="","",IFERROR(IF(F232="",0.2,IF(AND(VLOOKUP(E232,'Vendor Master'!$B$5:$Q$54,7,FALSE)="Y",C232&gt;=VLOOKUP(E232,'Vendor Master'!$B$5:$Q$54,9,FALSE),C232&lt;=VLOOKUP(E232,'Vendor Master'!$B$5:$Q$54,10,FALSE)),VLOOKUP(E232,'Vendor Master'!$B$5:$Q$54,11,FALSE),VLOOKUP(E232,'Vendor Master'!$B$5:$Q$54,6,FALSE))),""))</f>
        <v/>
      </c>
      <c r="N232" s="30">
        <f>IF(OR(E232="",I232="",M232=""),"",I232*M232)</f>
        <v/>
      </c>
      <c r="O232" s="30">
        <f>IF(OR(E232="",L232=""),"",L232-IF(N232="",0,N232))</f>
        <v/>
      </c>
      <c r="P232" s="26" t="n"/>
      <c r="Q232" s="23" t="n"/>
      <c r="R232" s="28" t="n"/>
      <c r="S232" s="22">
        <f>IF(OR(R232="",O232=""),"",IF(ROUND(R232,2)=ROUND(O232,2),"OK","CHECK"))</f>
        <v/>
      </c>
      <c r="T232" s="31">
        <f>IF(OR(R232="",O232=""),"",R232-O232)</f>
        <v/>
      </c>
      <c r="U232" s="19" t="n"/>
      <c r="V232" s="23" t="n"/>
      <c r="W232" s="32">
        <f>IF(V232="","",IFERROR(VLOOKUP(V232,'Challan Master'!$B$5:$D$124,3,FALSE),""))</f>
        <v/>
      </c>
      <c r="X232" s="22">
        <f>IF(V232="","",IFERROR(VLOOKUP(V232,'Challan Master'!$B$5:$D$124,2,FALSE),""))</f>
        <v/>
      </c>
      <c r="Y232" s="23" t="n"/>
    </row>
    <row r="233">
      <c r="A233" s="22">
        <f>IF(C233="","",ROW()-4)</f>
        <v/>
      </c>
      <c r="B233" s="22">
        <f>IF(C233="","",IF(MONTH(C233)&lt;=3,"Q4",IF(MONTH(C233)&lt;=6,"Q1",IF(MONTH(C233)&lt;=9,"Q2","Q3"))))</f>
        <v/>
      </c>
      <c r="C233" s="26" t="n"/>
      <c r="D233" s="23" t="n"/>
      <c r="E233" s="19" t="n"/>
      <c r="F233" s="22">
        <f>IF(E233="","",IFERROR(VLOOKUP(E233,'Vendor Master'!$B$5:$Q$54,2,FALSE),""))</f>
        <v/>
      </c>
      <c r="G233" s="22">
        <f>IF(E233="","",IFERROR(VLOOKUP(E233,'Vendor Master'!$B$5:$Q$54,4,FALSE),""))</f>
        <v/>
      </c>
      <c r="H233" s="20">
        <f>IF(E233="","",IFERROR(VLOOKUP(G233,'Rate Master'!$B$5:$C$16,2,FALSE),""))</f>
        <v/>
      </c>
      <c r="I233" s="28" t="n"/>
      <c r="J233" s="29">
        <f>IF(E233="","",IFERROR(IF(VLOOKUP(E233,'Vendor Master'!$B$5:$Q$54,12,FALSE)="Y",VLOOKUP(E233,'Vendor Master'!$B$5:$Q$54,14,FALSE),0),""))</f>
        <v/>
      </c>
      <c r="K233" s="30">
        <f>IF(OR(E233="",I233="",J233=""),"",I233*J233)</f>
        <v/>
      </c>
      <c r="L233" s="30">
        <f>IF(OR(E233="",I233=""),"",I233+IF(K233="",0,K233))</f>
        <v/>
      </c>
      <c r="M233" s="25">
        <f>IF(E233="","",IFERROR(IF(F233="",0.2,IF(AND(VLOOKUP(E233,'Vendor Master'!$B$5:$Q$54,7,FALSE)="Y",C233&gt;=VLOOKUP(E233,'Vendor Master'!$B$5:$Q$54,9,FALSE),C233&lt;=VLOOKUP(E233,'Vendor Master'!$B$5:$Q$54,10,FALSE)),VLOOKUP(E233,'Vendor Master'!$B$5:$Q$54,11,FALSE),VLOOKUP(E233,'Vendor Master'!$B$5:$Q$54,6,FALSE))),""))</f>
        <v/>
      </c>
      <c r="N233" s="30">
        <f>IF(OR(E233="",I233="",M233=""),"",I233*M233)</f>
        <v/>
      </c>
      <c r="O233" s="30">
        <f>IF(OR(E233="",L233=""),"",L233-IF(N233="",0,N233))</f>
        <v/>
      </c>
      <c r="P233" s="26" t="n"/>
      <c r="Q233" s="23" t="n"/>
      <c r="R233" s="28" t="n"/>
      <c r="S233" s="22">
        <f>IF(OR(R233="",O233=""),"",IF(ROUND(R233,2)=ROUND(O233,2),"OK","CHECK"))</f>
        <v/>
      </c>
      <c r="T233" s="31">
        <f>IF(OR(R233="",O233=""),"",R233-O233)</f>
        <v/>
      </c>
      <c r="U233" s="19" t="n"/>
      <c r="V233" s="23" t="n"/>
      <c r="W233" s="32">
        <f>IF(V233="","",IFERROR(VLOOKUP(V233,'Challan Master'!$B$5:$D$124,3,FALSE),""))</f>
        <v/>
      </c>
      <c r="X233" s="22">
        <f>IF(V233="","",IFERROR(VLOOKUP(V233,'Challan Master'!$B$5:$D$124,2,FALSE),""))</f>
        <v/>
      </c>
      <c r="Y233" s="23" t="n"/>
    </row>
    <row r="234">
      <c r="A234" s="22">
        <f>IF(C234="","",ROW()-4)</f>
        <v/>
      </c>
      <c r="B234" s="22">
        <f>IF(C234="","",IF(MONTH(C234)&lt;=3,"Q4",IF(MONTH(C234)&lt;=6,"Q1",IF(MONTH(C234)&lt;=9,"Q2","Q3"))))</f>
        <v/>
      </c>
      <c r="C234" s="26" t="n"/>
      <c r="D234" s="23" t="n"/>
      <c r="E234" s="19" t="n"/>
      <c r="F234" s="22">
        <f>IF(E234="","",IFERROR(VLOOKUP(E234,'Vendor Master'!$B$5:$Q$54,2,FALSE),""))</f>
        <v/>
      </c>
      <c r="G234" s="22">
        <f>IF(E234="","",IFERROR(VLOOKUP(E234,'Vendor Master'!$B$5:$Q$54,4,FALSE),""))</f>
        <v/>
      </c>
      <c r="H234" s="20">
        <f>IF(E234="","",IFERROR(VLOOKUP(G234,'Rate Master'!$B$5:$C$16,2,FALSE),""))</f>
        <v/>
      </c>
      <c r="I234" s="28" t="n"/>
      <c r="J234" s="29">
        <f>IF(E234="","",IFERROR(IF(VLOOKUP(E234,'Vendor Master'!$B$5:$Q$54,12,FALSE)="Y",VLOOKUP(E234,'Vendor Master'!$B$5:$Q$54,14,FALSE),0),""))</f>
        <v/>
      </c>
      <c r="K234" s="30">
        <f>IF(OR(E234="",I234="",J234=""),"",I234*J234)</f>
        <v/>
      </c>
      <c r="L234" s="30">
        <f>IF(OR(E234="",I234=""),"",I234+IF(K234="",0,K234))</f>
        <v/>
      </c>
      <c r="M234" s="25">
        <f>IF(E234="","",IFERROR(IF(F234="",0.2,IF(AND(VLOOKUP(E234,'Vendor Master'!$B$5:$Q$54,7,FALSE)="Y",C234&gt;=VLOOKUP(E234,'Vendor Master'!$B$5:$Q$54,9,FALSE),C234&lt;=VLOOKUP(E234,'Vendor Master'!$B$5:$Q$54,10,FALSE)),VLOOKUP(E234,'Vendor Master'!$B$5:$Q$54,11,FALSE),VLOOKUP(E234,'Vendor Master'!$B$5:$Q$54,6,FALSE))),""))</f>
        <v/>
      </c>
      <c r="N234" s="30">
        <f>IF(OR(E234="",I234="",M234=""),"",I234*M234)</f>
        <v/>
      </c>
      <c r="O234" s="30">
        <f>IF(OR(E234="",L234=""),"",L234-IF(N234="",0,N234))</f>
        <v/>
      </c>
      <c r="P234" s="26" t="n"/>
      <c r="Q234" s="23" t="n"/>
      <c r="R234" s="28" t="n"/>
      <c r="S234" s="22">
        <f>IF(OR(R234="",O234=""),"",IF(ROUND(R234,2)=ROUND(O234,2),"OK","CHECK"))</f>
        <v/>
      </c>
      <c r="T234" s="31">
        <f>IF(OR(R234="",O234=""),"",R234-O234)</f>
        <v/>
      </c>
      <c r="U234" s="19" t="n"/>
      <c r="V234" s="23" t="n"/>
      <c r="W234" s="32">
        <f>IF(V234="","",IFERROR(VLOOKUP(V234,'Challan Master'!$B$5:$D$124,3,FALSE),""))</f>
        <v/>
      </c>
      <c r="X234" s="22">
        <f>IF(V234="","",IFERROR(VLOOKUP(V234,'Challan Master'!$B$5:$D$124,2,FALSE),""))</f>
        <v/>
      </c>
      <c r="Y234" s="23" t="n"/>
    </row>
    <row r="235">
      <c r="A235" s="22">
        <f>IF(C235="","",ROW()-4)</f>
        <v/>
      </c>
      <c r="B235" s="22">
        <f>IF(C235="","",IF(MONTH(C235)&lt;=3,"Q4",IF(MONTH(C235)&lt;=6,"Q1",IF(MONTH(C235)&lt;=9,"Q2","Q3"))))</f>
        <v/>
      </c>
      <c r="C235" s="26" t="n"/>
      <c r="D235" s="23" t="n"/>
      <c r="E235" s="19" t="n"/>
      <c r="F235" s="22">
        <f>IF(E235="","",IFERROR(VLOOKUP(E235,'Vendor Master'!$B$5:$Q$54,2,FALSE),""))</f>
        <v/>
      </c>
      <c r="G235" s="22">
        <f>IF(E235="","",IFERROR(VLOOKUP(E235,'Vendor Master'!$B$5:$Q$54,4,FALSE),""))</f>
        <v/>
      </c>
      <c r="H235" s="20">
        <f>IF(E235="","",IFERROR(VLOOKUP(G235,'Rate Master'!$B$5:$C$16,2,FALSE),""))</f>
        <v/>
      </c>
      <c r="I235" s="28" t="n"/>
      <c r="J235" s="29">
        <f>IF(E235="","",IFERROR(IF(VLOOKUP(E235,'Vendor Master'!$B$5:$Q$54,12,FALSE)="Y",VLOOKUP(E235,'Vendor Master'!$B$5:$Q$54,14,FALSE),0),""))</f>
        <v/>
      </c>
      <c r="K235" s="30">
        <f>IF(OR(E235="",I235="",J235=""),"",I235*J235)</f>
        <v/>
      </c>
      <c r="L235" s="30">
        <f>IF(OR(E235="",I235=""),"",I235+IF(K235="",0,K235))</f>
        <v/>
      </c>
      <c r="M235" s="25">
        <f>IF(E235="","",IFERROR(IF(F235="",0.2,IF(AND(VLOOKUP(E235,'Vendor Master'!$B$5:$Q$54,7,FALSE)="Y",C235&gt;=VLOOKUP(E235,'Vendor Master'!$B$5:$Q$54,9,FALSE),C235&lt;=VLOOKUP(E235,'Vendor Master'!$B$5:$Q$54,10,FALSE)),VLOOKUP(E235,'Vendor Master'!$B$5:$Q$54,11,FALSE),VLOOKUP(E235,'Vendor Master'!$B$5:$Q$54,6,FALSE))),""))</f>
        <v/>
      </c>
      <c r="N235" s="30">
        <f>IF(OR(E235="",I235="",M235=""),"",I235*M235)</f>
        <v/>
      </c>
      <c r="O235" s="30">
        <f>IF(OR(E235="",L235=""),"",L235-IF(N235="",0,N235))</f>
        <v/>
      </c>
      <c r="P235" s="26" t="n"/>
      <c r="Q235" s="23" t="n"/>
      <c r="R235" s="28" t="n"/>
      <c r="S235" s="22">
        <f>IF(OR(R235="",O235=""),"",IF(ROUND(R235,2)=ROUND(O235,2),"OK","CHECK"))</f>
        <v/>
      </c>
      <c r="T235" s="31">
        <f>IF(OR(R235="",O235=""),"",R235-O235)</f>
        <v/>
      </c>
      <c r="U235" s="19" t="n"/>
      <c r="V235" s="23" t="n"/>
      <c r="W235" s="32">
        <f>IF(V235="","",IFERROR(VLOOKUP(V235,'Challan Master'!$B$5:$D$124,3,FALSE),""))</f>
        <v/>
      </c>
      <c r="X235" s="22">
        <f>IF(V235="","",IFERROR(VLOOKUP(V235,'Challan Master'!$B$5:$D$124,2,FALSE),""))</f>
        <v/>
      </c>
      <c r="Y235" s="23" t="n"/>
    </row>
    <row r="236">
      <c r="A236" s="22">
        <f>IF(C236="","",ROW()-4)</f>
        <v/>
      </c>
      <c r="B236" s="22">
        <f>IF(C236="","",IF(MONTH(C236)&lt;=3,"Q4",IF(MONTH(C236)&lt;=6,"Q1",IF(MONTH(C236)&lt;=9,"Q2","Q3"))))</f>
        <v/>
      </c>
      <c r="C236" s="26" t="n"/>
      <c r="D236" s="23" t="n"/>
      <c r="E236" s="19" t="n"/>
      <c r="F236" s="22">
        <f>IF(E236="","",IFERROR(VLOOKUP(E236,'Vendor Master'!$B$5:$Q$54,2,FALSE),""))</f>
        <v/>
      </c>
      <c r="G236" s="22">
        <f>IF(E236="","",IFERROR(VLOOKUP(E236,'Vendor Master'!$B$5:$Q$54,4,FALSE),""))</f>
        <v/>
      </c>
      <c r="H236" s="20">
        <f>IF(E236="","",IFERROR(VLOOKUP(G236,'Rate Master'!$B$5:$C$16,2,FALSE),""))</f>
        <v/>
      </c>
      <c r="I236" s="28" t="n"/>
      <c r="J236" s="29">
        <f>IF(E236="","",IFERROR(IF(VLOOKUP(E236,'Vendor Master'!$B$5:$Q$54,12,FALSE)="Y",VLOOKUP(E236,'Vendor Master'!$B$5:$Q$54,14,FALSE),0),""))</f>
        <v/>
      </c>
      <c r="K236" s="30">
        <f>IF(OR(E236="",I236="",J236=""),"",I236*J236)</f>
        <v/>
      </c>
      <c r="L236" s="30">
        <f>IF(OR(E236="",I236=""),"",I236+IF(K236="",0,K236))</f>
        <v/>
      </c>
      <c r="M236" s="25">
        <f>IF(E236="","",IFERROR(IF(F236="",0.2,IF(AND(VLOOKUP(E236,'Vendor Master'!$B$5:$Q$54,7,FALSE)="Y",C236&gt;=VLOOKUP(E236,'Vendor Master'!$B$5:$Q$54,9,FALSE),C236&lt;=VLOOKUP(E236,'Vendor Master'!$B$5:$Q$54,10,FALSE)),VLOOKUP(E236,'Vendor Master'!$B$5:$Q$54,11,FALSE),VLOOKUP(E236,'Vendor Master'!$B$5:$Q$54,6,FALSE))),""))</f>
        <v/>
      </c>
      <c r="N236" s="30">
        <f>IF(OR(E236="",I236="",M236=""),"",I236*M236)</f>
        <v/>
      </c>
      <c r="O236" s="30">
        <f>IF(OR(E236="",L236=""),"",L236-IF(N236="",0,N236))</f>
        <v/>
      </c>
      <c r="P236" s="26" t="n"/>
      <c r="Q236" s="23" t="n"/>
      <c r="R236" s="28" t="n"/>
      <c r="S236" s="22">
        <f>IF(OR(R236="",O236=""),"",IF(ROUND(R236,2)=ROUND(O236,2),"OK","CHECK"))</f>
        <v/>
      </c>
      <c r="T236" s="31">
        <f>IF(OR(R236="",O236=""),"",R236-O236)</f>
        <v/>
      </c>
      <c r="U236" s="19" t="n"/>
      <c r="V236" s="23" t="n"/>
      <c r="W236" s="32">
        <f>IF(V236="","",IFERROR(VLOOKUP(V236,'Challan Master'!$B$5:$D$124,3,FALSE),""))</f>
        <v/>
      </c>
      <c r="X236" s="22">
        <f>IF(V236="","",IFERROR(VLOOKUP(V236,'Challan Master'!$B$5:$D$124,2,FALSE),""))</f>
        <v/>
      </c>
      <c r="Y236" s="23" t="n"/>
    </row>
    <row r="237">
      <c r="A237" s="22">
        <f>IF(C237="","",ROW()-4)</f>
        <v/>
      </c>
      <c r="B237" s="22">
        <f>IF(C237="","",IF(MONTH(C237)&lt;=3,"Q4",IF(MONTH(C237)&lt;=6,"Q1",IF(MONTH(C237)&lt;=9,"Q2","Q3"))))</f>
        <v/>
      </c>
      <c r="C237" s="26" t="n"/>
      <c r="D237" s="23" t="n"/>
      <c r="E237" s="19" t="n"/>
      <c r="F237" s="22">
        <f>IF(E237="","",IFERROR(VLOOKUP(E237,'Vendor Master'!$B$5:$Q$54,2,FALSE),""))</f>
        <v/>
      </c>
      <c r="G237" s="22">
        <f>IF(E237="","",IFERROR(VLOOKUP(E237,'Vendor Master'!$B$5:$Q$54,4,FALSE),""))</f>
        <v/>
      </c>
      <c r="H237" s="20">
        <f>IF(E237="","",IFERROR(VLOOKUP(G237,'Rate Master'!$B$5:$C$16,2,FALSE),""))</f>
        <v/>
      </c>
      <c r="I237" s="28" t="n"/>
      <c r="J237" s="29">
        <f>IF(E237="","",IFERROR(IF(VLOOKUP(E237,'Vendor Master'!$B$5:$Q$54,12,FALSE)="Y",VLOOKUP(E237,'Vendor Master'!$B$5:$Q$54,14,FALSE),0),""))</f>
        <v/>
      </c>
      <c r="K237" s="30">
        <f>IF(OR(E237="",I237="",J237=""),"",I237*J237)</f>
        <v/>
      </c>
      <c r="L237" s="30">
        <f>IF(OR(E237="",I237=""),"",I237+IF(K237="",0,K237))</f>
        <v/>
      </c>
      <c r="M237" s="25">
        <f>IF(E237="","",IFERROR(IF(F237="",0.2,IF(AND(VLOOKUP(E237,'Vendor Master'!$B$5:$Q$54,7,FALSE)="Y",C237&gt;=VLOOKUP(E237,'Vendor Master'!$B$5:$Q$54,9,FALSE),C237&lt;=VLOOKUP(E237,'Vendor Master'!$B$5:$Q$54,10,FALSE)),VLOOKUP(E237,'Vendor Master'!$B$5:$Q$54,11,FALSE),VLOOKUP(E237,'Vendor Master'!$B$5:$Q$54,6,FALSE))),""))</f>
        <v/>
      </c>
      <c r="N237" s="30">
        <f>IF(OR(E237="",I237="",M237=""),"",I237*M237)</f>
        <v/>
      </c>
      <c r="O237" s="30">
        <f>IF(OR(E237="",L237=""),"",L237-IF(N237="",0,N237))</f>
        <v/>
      </c>
      <c r="P237" s="26" t="n"/>
      <c r="Q237" s="23" t="n"/>
      <c r="R237" s="28" t="n"/>
      <c r="S237" s="22">
        <f>IF(OR(R237="",O237=""),"",IF(ROUND(R237,2)=ROUND(O237,2),"OK","CHECK"))</f>
        <v/>
      </c>
      <c r="T237" s="31">
        <f>IF(OR(R237="",O237=""),"",R237-O237)</f>
        <v/>
      </c>
      <c r="U237" s="19" t="n"/>
      <c r="V237" s="23" t="n"/>
      <c r="W237" s="32">
        <f>IF(V237="","",IFERROR(VLOOKUP(V237,'Challan Master'!$B$5:$D$124,3,FALSE),""))</f>
        <v/>
      </c>
      <c r="X237" s="22">
        <f>IF(V237="","",IFERROR(VLOOKUP(V237,'Challan Master'!$B$5:$D$124,2,FALSE),""))</f>
        <v/>
      </c>
      <c r="Y237" s="23" t="n"/>
    </row>
    <row r="238">
      <c r="A238" s="22">
        <f>IF(C238="","",ROW()-4)</f>
        <v/>
      </c>
      <c r="B238" s="22">
        <f>IF(C238="","",IF(MONTH(C238)&lt;=3,"Q4",IF(MONTH(C238)&lt;=6,"Q1",IF(MONTH(C238)&lt;=9,"Q2","Q3"))))</f>
        <v/>
      </c>
      <c r="C238" s="26" t="n"/>
      <c r="D238" s="23" t="n"/>
      <c r="E238" s="19" t="n"/>
      <c r="F238" s="22">
        <f>IF(E238="","",IFERROR(VLOOKUP(E238,'Vendor Master'!$B$5:$Q$54,2,FALSE),""))</f>
        <v/>
      </c>
      <c r="G238" s="22">
        <f>IF(E238="","",IFERROR(VLOOKUP(E238,'Vendor Master'!$B$5:$Q$54,4,FALSE),""))</f>
        <v/>
      </c>
      <c r="H238" s="20">
        <f>IF(E238="","",IFERROR(VLOOKUP(G238,'Rate Master'!$B$5:$C$16,2,FALSE),""))</f>
        <v/>
      </c>
      <c r="I238" s="28" t="n"/>
      <c r="J238" s="29">
        <f>IF(E238="","",IFERROR(IF(VLOOKUP(E238,'Vendor Master'!$B$5:$Q$54,12,FALSE)="Y",VLOOKUP(E238,'Vendor Master'!$B$5:$Q$54,14,FALSE),0),""))</f>
        <v/>
      </c>
      <c r="K238" s="30">
        <f>IF(OR(E238="",I238="",J238=""),"",I238*J238)</f>
        <v/>
      </c>
      <c r="L238" s="30">
        <f>IF(OR(E238="",I238=""),"",I238+IF(K238="",0,K238))</f>
        <v/>
      </c>
      <c r="M238" s="25">
        <f>IF(E238="","",IFERROR(IF(F238="",0.2,IF(AND(VLOOKUP(E238,'Vendor Master'!$B$5:$Q$54,7,FALSE)="Y",C238&gt;=VLOOKUP(E238,'Vendor Master'!$B$5:$Q$54,9,FALSE),C238&lt;=VLOOKUP(E238,'Vendor Master'!$B$5:$Q$54,10,FALSE)),VLOOKUP(E238,'Vendor Master'!$B$5:$Q$54,11,FALSE),VLOOKUP(E238,'Vendor Master'!$B$5:$Q$54,6,FALSE))),""))</f>
        <v/>
      </c>
      <c r="N238" s="30">
        <f>IF(OR(E238="",I238="",M238=""),"",I238*M238)</f>
        <v/>
      </c>
      <c r="O238" s="30">
        <f>IF(OR(E238="",L238=""),"",L238-IF(N238="",0,N238))</f>
        <v/>
      </c>
      <c r="P238" s="26" t="n"/>
      <c r="Q238" s="23" t="n"/>
      <c r="R238" s="28" t="n"/>
      <c r="S238" s="22">
        <f>IF(OR(R238="",O238=""),"",IF(ROUND(R238,2)=ROUND(O238,2),"OK","CHECK"))</f>
        <v/>
      </c>
      <c r="T238" s="31">
        <f>IF(OR(R238="",O238=""),"",R238-O238)</f>
        <v/>
      </c>
      <c r="U238" s="19" t="n"/>
      <c r="V238" s="23" t="n"/>
      <c r="W238" s="32">
        <f>IF(V238="","",IFERROR(VLOOKUP(V238,'Challan Master'!$B$5:$D$124,3,FALSE),""))</f>
        <v/>
      </c>
      <c r="X238" s="22">
        <f>IF(V238="","",IFERROR(VLOOKUP(V238,'Challan Master'!$B$5:$D$124,2,FALSE),""))</f>
        <v/>
      </c>
      <c r="Y238" s="23" t="n"/>
    </row>
    <row r="239">
      <c r="A239" s="22">
        <f>IF(C239="","",ROW()-4)</f>
        <v/>
      </c>
      <c r="B239" s="22">
        <f>IF(C239="","",IF(MONTH(C239)&lt;=3,"Q4",IF(MONTH(C239)&lt;=6,"Q1",IF(MONTH(C239)&lt;=9,"Q2","Q3"))))</f>
        <v/>
      </c>
      <c r="C239" s="26" t="n"/>
      <c r="D239" s="23" t="n"/>
      <c r="E239" s="19" t="n"/>
      <c r="F239" s="22">
        <f>IF(E239="","",IFERROR(VLOOKUP(E239,'Vendor Master'!$B$5:$Q$54,2,FALSE),""))</f>
        <v/>
      </c>
      <c r="G239" s="22">
        <f>IF(E239="","",IFERROR(VLOOKUP(E239,'Vendor Master'!$B$5:$Q$54,4,FALSE),""))</f>
        <v/>
      </c>
      <c r="H239" s="20">
        <f>IF(E239="","",IFERROR(VLOOKUP(G239,'Rate Master'!$B$5:$C$16,2,FALSE),""))</f>
        <v/>
      </c>
      <c r="I239" s="28" t="n"/>
      <c r="J239" s="29">
        <f>IF(E239="","",IFERROR(IF(VLOOKUP(E239,'Vendor Master'!$B$5:$Q$54,12,FALSE)="Y",VLOOKUP(E239,'Vendor Master'!$B$5:$Q$54,14,FALSE),0),""))</f>
        <v/>
      </c>
      <c r="K239" s="30">
        <f>IF(OR(E239="",I239="",J239=""),"",I239*J239)</f>
        <v/>
      </c>
      <c r="L239" s="30">
        <f>IF(OR(E239="",I239=""),"",I239+IF(K239="",0,K239))</f>
        <v/>
      </c>
      <c r="M239" s="25">
        <f>IF(E239="","",IFERROR(IF(F239="",0.2,IF(AND(VLOOKUP(E239,'Vendor Master'!$B$5:$Q$54,7,FALSE)="Y",C239&gt;=VLOOKUP(E239,'Vendor Master'!$B$5:$Q$54,9,FALSE),C239&lt;=VLOOKUP(E239,'Vendor Master'!$B$5:$Q$54,10,FALSE)),VLOOKUP(E239,'Vendor Master'!$B$5:$Q$54,11,FALSE),VLOOKUP(E239,'Vendor Master'!$B$5:$Q$54,6,FALSE))),""))</f>
        <v/>
      </c>
      <c r="N239" s="30">
        <f>IF(OR(E239="",I239="",M239=""),"",I239*M239)</f>
        <v/>
      </c>
      <c r="O239" s="30">
        <f>IF(OR(E239="",L239=""),"",L239-IF(N239="",0,N239))</f>
        <v/>
      </c>
      <c r="P239" s="26" t="n"/>
      <c r="Q239" s="23" t="n"/>
      <c r="R239" s="28" t="n"/>
      <c r="S239" s="22">
        <f>IF(OR(R239="",O239=""),"",IF(ROUND(R239,2)=ROUND(O239,2),"OK","CHECK"))</f>
        <v/>
      </c>
      <c r="T239" s="31">
        <f>IF(OR(R239="",O239=""),"",R239-O239)</f>
        <v/>
      </c>
      <c r="U239" s="19" t="n"/>
      <c r="V239" s="23" t="n"/>
      <c r="W239" s="32">
        <f>IF(V239="","",IFERROR(VLOOKUP(V239,'Challan Master'!$B$5:$D$124,3,FALSE),""))</f>
        <v/>
      </c>
      <c r="X239" s="22">
        <f>IF(V239="","",IFERROR(VLOOKUP(V239,'Challan Master'!$B$5:$D$124,2,FALSE),""))</f>
        <v/>
      </c>
      <c r="Y239" s="23" t="n"/>
    </row>
    <row r="240">
      <c r="A240" s="22">
        <f>IF(C240="","",ROW()-4)</f>
        <v/>
      </c>
      <c r="B240" s="22">
        <f>IF(C240="","",IF(MONTH(C240)&lt;=3,"Q4",IF(MONTH(C240)&lt;=6,"Q1",IF(MONTH(C240)&lt;=9,"Q2","Q3"))))</f>
        <v/>
      </c>
      <c r="C240" s="26" t="n"/>
      <c r="D240" s="23" t="n"/>
      <c r="E240" s="19" t="n"/>
      <c r="F240" s="22">
        <f>IF(E240="","",IFERROR(VLOOKUP(E240,'Vendor Master'!$B$5:$Q$54,2,FALSE),""))</f>
        <v/>
      </c>
      <c r="G240" s="22">
        <f>IF(E240="","",IFERROR(VLOOKUP(E240,'Vendor Master'!$B$5:$Q$54,4,FALSE),""))</f>
        <v/>
      </c>
      <c r="H240" s="20">
        <f>IF(E240="","",IFERROR(VLOOKUP(G240,'Rate Master'!$B$5:$C$16,2,FALSE),""))</f>
        <v/>
      </c>
      <c r="I240" s="28" t="n"/>
      <c r="J240" s="29">
        <f>IF(E240="","",IFERROR(IF(VLOOKUP(E240,'Vendor Master'!$B$5:$Q$54,12,FALSE)="Y",VLOOKUP(E240,'Vendor Master'!$B$5:$Q$54,14,FALSE),0),""))</f>
        <v/>
      </c>
      <c r="K240" s="30">
        <f>IF(OR(E240="",I240="",J240=""),"",I240*J240)</f>
        <v/>
      </c>
      <c r="L240" s="30">
        <f>IF(OR(E240="",I240=""),"",I240+IF(K240="",0,K240))</f>
        <v/>
      </c>
      <c r="M240" s="25">
        <f>IF(E240="","",IFERROR(IF(F240="",0.2,IF(AND(VLOOKUP(E240,'Vendor Master'!$B$5:$Q$54,7,FALSE)="Y",C240&gt;=VLOOKUP(E240,'Vendor Master'!$B$5:$Q$54,9,FALSE),C240&lt;=VLOOKUP(E240,'Vendor Master'!$B$5:$Q$54,10,FALSE)),VLOOKUP(E240,'Vendor Master'!$B$5:$Q$54,11,FALSE),VLOOKUP(E240,'Vendor Master'!$B$5:$Q$54,6,FALSE))),""))</f>
        <v/>
      </c>
      <c r="N240" s="30">
        <f>IF(OR(E240="",I240="",M240=""),"",I240*M240)</f>
        <v/>
      </c>
      <c r="O240" s="30">
        <f>IF(OR(E240="",L240=""),"",L240-IF(N240="",0,N240))</f>
        <v/>
      </c>
      <c r="P240" s="26" t="n"/>
      <c r="Q240" s="23" t="n"/>
      <c r="R240" s="28" t="n"/>
      <c r="S240" s="22">
        <f>IF(OR(R240="",O240=""),"",IF(ROUND(R240,2)=ROUND(O240,2),"OK","CHECK"))</f>
        <v/>
      </c>
      <c r="T240" s="31">
        <f>IF(OR(R240="",O240=""),"",R240-O240)</f>
        <v/>
      </c>
      <c r="U240" s="19" t="n"/>
      <c r="V240" s="23" t="n"/>
      <c r="W240" s="32">
        <f>IF(V240="","",IFERROR(VLOOKUP(V240,'Challan Master'!$B$5:$D$124,3,FALSE),""))</f>
        <v/>
      </c>
      <c r="X240" s="22">
        <f>IF(V240="","",IFERROR(VLOOKUP(V240,'Challan Master'!$B$5:$D$124,2,FALSE),""))</f>
        <v/>
      </c>
      <c r="Y240" s="23" t="n"/>
    </row>
    <row r="241">
      <c r="A241" s="22">
        <f>IF(C241="","",ROW()-4)</f>
        <v/>
      </c>
      <c r="B241" s="22">
        <f>IF(C241="","",IF(MONTH(C241)&lt;=3,"Q4",IF(MONTH(C241)&lt;=6,"Q1",IF(MONTH(C241)&lt;=9,"Q2","Q3"))))</f>
        <v/>
      </c>
      <c r="C241" s="26" t="n"/>
      <c r="D241" s="23" t="n"/>
      <c r="E241" s="19" t="n"/>
      <c r="F241" s="22">
        <f>IF(E241="","",IFERROR(VLOOKUP(E241,'Vendor Master'!$B$5:$Q$54,2,FALSE),""))</f>
        <v/>
      </c>
      <c r="G241" s="22">
        <f>IF(E241="","",IFERROR(VLOOKUP(E241,'Vendor Master'!$B$5:$Q$54,4,FALSE),""))</f>
        <v/>
      </c>
      <c r="H241" s="20">
        <f>IF(E241="","",IFERROR(VLOOKUP(G241,'Rate Master'!$B$5:$C$16,2,FALSE),""))</f>
        <v/>
      </c>
      <c r="I241" s="28" t="n"/>
      <c r="J241" s="29">
        <f>IF(E241="","",IFERROR(IF(VLOOKUP(E241,'Vendor Master'!$B$5:$Q$54,12,FALSE)="Y",VLOOKUP(E241,'Vendor Master'!$B$5:$Q$54,14,FALSE),0),""))</f>
        <v/>
      </c>
      <c r="K241" s="30">
        <f>IF(OR(E241="",I241="",J241=""),"",I241*J241)</f>
        <v/>
      </c>
      <c r="L241" s="30">
        <f>IF(OR(E241="",I241=""),"",I241+IF(K241="",0,K241))</f>
        <v/>
      </c>
      <c r="M241" s="25">
        <f>IF(E241="","",IFERROR(IF(F241="",0.2,IF(AND(VLOOKUP(E241,'Vendor Master'!$B$5:$Q$54,7,FALSE)="Y",C241&gt;=VLOOKUP(E241,'Vendor Master'!$B$5:$Q$54,9,FALSE),C241&lt;=VLOOKUP(E241,'Vendor Master'!$B$5:$Q$54,10,FALSE)),VLOOKUP(E241,'Vendor Master'!$B$5:$Q$54,11,FALSE),VLOOKUP(E241,'Vendor Master'!$B$5:$Q$54,6,FALSE))),""))</f>
        <v/>
      </c>
      <c r="N241" s="30">
        <f>IF(OR(E241="",I241="",M241=""),"",I241*M241)</f>
        <v/>
      </c>
      <c r="O241" s="30">
        <f>IF(OR(E241="",L241=""),"",L241-IF(N241="",0,N241))</f>
        <v/>
      </c>
      <c r="P241" s="26" t="n"/>
      <c r="Q241" s="23" t="n"/>
      <c r="R241" s="28" t="n"/>
      <c r="S241" s="22">
        <f>IF(OR(R241="",O241=""),"",IF(ROUND(R241,2)=ROUND(O241,2),"OK","CHECK"))</f>
        <v/>
      </c>
      <c r="T241" s="31">
        <f>IF(OR(R241="",O241=""),"",R241-O241)</f>
        <v/>
      </c>
      <c r="U241" s="19" t="n"/>
      <c r="V241" s="23" t="n"/>
      <c r="W241" s="32">
        <f>IF(V241="","",IFERROR(VLOOKUP(V241,'Challan Master'!$B$5:$D$124,3,FALSE),""))</f>
        <v/>
      </c>
      <c r="X241" s="22">
        <f>IF(V241="","",IFERROR(VLOOKUP(V241,'Challan Master'!$B$5:$D$124,2,FALSE),""))</f>
        <v/>
      </c>
      <c r="Y241" s="23" t="n"/>
    </row>
    <row r="242">
      <c r="A242" s="22">
        <f>IF(C242="","",ROW()-4)</f>
        <v/>
      </c>
      <c r="B242" s="22">
        <f>IF(C242="","",IF(MONTH(C242)&lt;=3,"Q4",IF(MONTH(C242)&lt;=6,"Q1",IF(MONTH(C242)&lt;=9,"Q2","Q3"))))</f>
        <v/>
      </c>
      <c r="C242" s="26" t="n"/>
      <c r="D242" s="23" t="n"/>
      <c r="E242" s="19" t="n"/>
      <c r="F242" s="22">
        <f>IF(E242="","",IFERROR(VLOOKUP(E242,'Vendor Master'!$B$5:$Q$54,2,FALSE),""))</f>
        <v/>
      </c>
      <c r="G242" s="22">
        <f>IF(E242="","",IFERROR(VLOOKUP(E242,'Vendor Master'!$B$5:$Q$54,4,FALSE),""))</f>
        <v/>
      </c>
      <c r="H242" s="20">
        <f>IF(E242="","",IFERROR(VLOOKUP(G242,'Rate Master'!$B$5:$C$16,2,FALSE),""))</f>
        <v/>
      </c>
      <c r="I242" s="28" t="n"/>
      <c r="J242" s="29">
        <f>IF(E242="","",IFERROR(IF(VLOOKUP(E242,'Vendor Master'!$B$5:$Q$54,12,FALSE)="Y",VLOOKUP(E242,'Vendor Master'!$B$5:$Q$54,14,FALSE),0),""))</f>
        <v/>
      </c>
      <c r="K242" s="30">
        <f>IF(OR(E242="",I242="",J242=""),"",I242*J242)</f>
        <v/>
      </c>
      <c r="L242" s="30">
        <f>IF(OR(E242="",I242=""),"",I242+IF(K242="",0,K242))</f>
        <v/>
      </c>
      <c r="M242" s="25">
        <f>IF(E242="","",IFERROR(IF(F242="",0.2,IF(AND(VLOOKUP(E242,'Vendor Master'!$B$5:$Q$54,7,FALSE)="Y",C242&gt;=VLOOKUP(E242,'Vendor Master'!$B$5:$Q$54,9,FALSE),C242&lt;=VLOOKUP(E242,'Vendor Master'!$B$5:$Q$54,10,FALSE)),VLOOKUP(E242,'Vendor Master'!$B$5:$Q$54,11,FALSE),VLOOKUP(E242,'Vendor Master'!$B$5:$Q$54,6,FALSE))),""))</f>
        <v/>
      </c>
      <c r="N242" s="30">
        <f>IF(OR(E242="",I242="",M242=""),"",I242*M242)</f>
        <v/>
      </c>
      <c r="O242" s="30">
        <f>IF(OR(E242="",L242=""),"",L242-IF(N242="",0,N242))</f>
        <v/>
      </c>
      <c r="P242" s="26" t="n"/>
      <c r="Q242" s="23" t="n"/>
      <c r="R242" s="28" t="n"/>
      <c r="S242" s="22">
        <f>IF(OR(R242="",O242=""),"",IF(ROUND(R242,2)=ROUND(O242,2),"OK","CHECK"))</f>
        <v/>
      </c>
      <c r="T242" s="31">
        <f>IF(OR(R242="",O242=""),"",R242-O242)</f>
        <v/>
      </c>
      <c r="U242" s="19" t="n"/>
      <c r="V242" s="23" t="n"/>
      <c r="W242" s="32">
        <f>IF(V242="","",IFERROR(VLOOKUP(V242,'Challan Master'!$B$5:$D$124,3,FALSE),""))</f>
        <v/>
      </c>
      <c r="X242" s="22">
        <f>IF(V242="","",IFERROR(VLOOKUP(V242,'Challan Master'!$B$5:$D$124,2,FALSE),""))</f>
        <v/>
      </c>
      <c r="Y242" s="23" t="n"/>
    </row>
    <row r="243">
      <c r="A243" s="22">
        <f>IF(C243="","",ROW()-4)</f>
        <v/>
      </c>
      <c r="B243" s="22">
        <f>IF(C243="","",IF(MONTH(C243)&lt;=3,"Q4",IF(MONTH(C243)&lt;=6,"Q1",IF(MONTH(C243)&lt;=9,"Q2","Q3"))))</f>
        <v/>
      </c>
      <c r="C243" s="26" t="n"/>
      <c r="D243" s="23" t="n"/>
      <c r="E243" s="19" t="n"/>
      <c r="F243" s="22">
        <f>IF(E243="","",IFERROR(VLOOKUP(E243,'Vendor Master'!$B$5:$Q$54,2,FALSE),""))</f>
        <v/>
      </c>
      <c r="G243" s="22">
        <f>IF(E243="","",IFERROR(VLOOKUP(E243,'Vendor Master'!$B$5:$Q$54,4,FALSE),""))</f>
        <v/>
      </c>
      <c r="H243" s="20">
        <f>IF(E243="","",IFERROR(VLOOKUP(G243,'Rate Master'!$B$5:$C$16,2,FALSE),""))</f>
        <v/>
      </c>
      <c r="I243" s="28" t="n"/>
      <c r="J243" s="29">
        <f>IF(E243="","",IFERROR(IF(VLOOKUP(E243,'Vendor Master'!$B$5:$Q$54,12,FALSE)="Y",VLOOKUP(E243,'Vendor Master'!$B$5:$Q$54,14,FALSE),0),""))</f>
        <v/>
      </c>
      <c r="K243" s="30">
        <f>IF(OR(E243="",I243="",J243=""),"",I243*J243)</f>
        <v/>
      </c>
      <c r="L243" s="30">
        <f>IF(OR(E243="",I243=""),"",I243+IF(K243="",0,K243))</f>
        <v/>
      </c>
      <c r="M243" s="25">
        <f>IF(E243="","",IFERROR(IF(F243="",0.2,IF(AND(VLOOKUP(E243,'Vendor Master'!$B$5:$Q$54,7,FALSE)="Y",C243&gt;=VLOOKUP(E243,'Vendor Master'!$B$5:$Q$54,9,FALSE),C243&lt;=VLOOKUP(E243,'Vendor Master'!$B$5:$Q$54,10,FALSE)),VLOOKUP(E243,'Vendor Master'!$B$5:$Q$54,11,FALSE),VLOOKUP(E243,'Vendor Master'!$B$5:$Q$54,6,FALSE))),""))</f>
        <v/>
      </c>
      <c r="N243" s="30">
        <f>IF(OR(E243="",I243="",M243=""),"",I243*M243)</f>
        <v/>
      </c>
      <c r="O243" s="30">
        <f>IF(OR(E243="",L243=""),"",L243-IF(N243="",0,N243))</f>
        <v/>
      </c>
      <c r="P243" s="26" t="n"/>
      <c r="Q243" s="23" t="n"/>
      <c r="R243" s="28" t="n"/>
      <c r="S243" s="22">
        <f>IF(OR(R243="",O243=""),"",IF(ROUND(R243,2)=ROUND(O243,2),"OK","CHECK"))</f>
        <v/>
      </c>
      <c r="T243" s="31">
        <f>IF(OR(R243="",O243=""),"",R243-O243)</f>
        <v/>
      </c>
      <c r="U243" s="19" t="n"/>
      <c r="V243" s="23" t="n"/>
      <c r="W243" s="32">
        <f>IF(V243="","",IFERROR(VLOOKUP(V243,'Challan Master'!$B$5:$D$124,3,FALSE),""))</f>
        <v/>
      </c>
      <c r="X243" s="22">
        <f>IF(V243="","",IFERROR(VLOOKUP(V243,'Challan Master'!$B$5:$D$124,2,FALSE),""))</f>
        <v/>
      </c>
      <c r="Y243" s="23" t="n"/>
    </row>
    <row r="244">
      <c r="A244" s="22">
        <f>IF(C244="","",ROW()-4)</f>
        <v/>
      </c>
      <c r="B244" s="22">
        <f>IF(C244="","",IF(MONTH(C244)&lt;=3,"Q4",IF(MONTH(C244)&lt;=6,"Q1",IF(MONTH(C244)&lt;=9,"Q2","Q3"))))</f>
        <v/>
      </c>
      <c r="C244" s="26" t="n"/>
      <c r="D244" s="23" t="n"/>
      <c r="E244" s="19" t="n"/>
      <c r="F244" s="22">
        <f>IF(E244="","",IFERROR(VLOOKUP(E244,'Vendor Master'!$B$5:$Q$54,2,FALSE),""))</f>
        <v/>
      </c>
      <c r="G244" s="22">
        <f>IF(E244="","",IFERROR(VLOOKUP(E244,'Vendor Master'!$B$5:$Q$54,4,FALSE),""))</f>
        <v/>
      </c>
      <c r="H244" s="20">
        <f>IF(E244="","",IFERROR(VLOOKUP(G244,'Rate Master'!$B$5:$C$16,2,FALSE),""))</f>
        <v/>
      </c>
      <c r="I244" s="28" t="n"/>
      <c r="J244" s="29">
        <f>IF(E244="","",IFERROR(IF(VLOOKUP(E244,'Vendor Master'!$B$5:$Q$54,12,FALSE)="Y",VLOOKUP(E244,'Vendor Master'!$B$5:$Q$54,14,FALSE),0),""))</f>
        <v/>
      </c>
      <c r="K244" s="30">
        <f>IF(OR(E244="",I244="",J244=""),"",I244*J244)</f>
        <v/>
      </c>
      <c r="L244" s="30">
        <f>IF(OR(E244="",I244=""),"",I244+IF(K244="",0,K244))</f>
        <v/>
      </c>
      <c r="M244" s="25">
        <f>IF(E244="","",IFERROR(IF(F244="",0.2,IF(AND(VLOOKUP(E244,'Vendor Master'!$B$5:$Q$54,7,FALSE)="Y",C244&gt;=VLOOKUP(E244,'Vendor Master'!$B$5:$Q$54,9,FALSE),C244&lt;=VLOOKUP(E244,'Vendor Master'!$B$5:$Q$54,10,FALSE)),VLOOKUP(E244,'Vendor Master'!$B$5:$Q$54,11,FALSE),VLOOKUP(E244,'Vendor Master'!$B$5:$Q$54,6,FALSE))),""))</f>
        <v/>
      </c>
      <c r="N244" s="30">
        <f>IF(OR(E244="",I244="",M244=""),"",I244*M244)</f>
        <v/>
      </c>
      <c r="O244" s="30">
        <f>IF(OR(E244="",L244=""),"",L244-IF(N244="",0,N244))</f>
        <v/>
      </c>
      <c r="P244" s="26" t="n"/>
      <c r="Q244" s="23" t="n"/>
      <c r="R244" s="28" t="n"/>
      <c r="S244" s="22">
        <f>IF(OR(R244="",O244=""),"",IF(ROUND(R244,2)=ROUND(O244,2),"OK","CHECK"))</f>
        <v/>
      </c>
      <c r="T244" s="31">
        <f>IF(OR(R244="",O244=""),"",R244-O244)</f>
        <v/>
      </c>
      <c r="U244" s="19" t="n"/>
      <c r="V244" s="23" t="n"/>
      <c r="W244" s="32">
        <f>IF(V244="","",IFERROR(VLOOKUP(V244,'Challan Master'!$B$5:$D$124,3,FALSE),""))</f>
        <v/>
      </c>
      <c r="X244" s="22">
        <f>IF(V244="","",IFERROR(VLOOKUP(V244,'Challan Master'!$B$5:$D$124,2,FALSE),""))</f>
        <v/>
      </c>
      <c r="Y244" s="23" t="n"/>
    </row>
    <row r="245">
      <c r="A245" s="22">
        <f>IF(C245="","",ROW()-4)</f>
        <v/>
      </c>
      <c r="B245" s="22">
        <f>IF(C245="","",IF(MONTH(C245)&lt;=3,"Q4",IF(MONTH(C245)&lt;=6,"Q1",IF(MONTH(C245)&lt;=9,"Q2","Q3"))))</f>
        <v/>
      </c>
      <c r="C245" s="26" t="n"/>
      <c r="D245" s="23" t="n"/>
      <c r="E245" s="19" t="n"/>
      <c r="F245" s="22">
        <f>IF(E245="","",IFERROR(VLOOKUP(E245,'Vendor Master'!$B$5:$Q$54,2,FALSE),""))</f>
        <v/>
      </c>
      <c r="G245" s="22">
        <f>IF(E245="","",IFERROR(VLOOKUP(E245,'Vendor Master'!$B$5:$Q$54,4,FALSE),""))</f>
        <v/>
      </c>
      <c r="H245" s="20">
        <f>IF(E245="","",IFERROR(VLOOKUP(G245,'Rate Master'!$B$5:$C$16,2,FALSE),""))</f>
        <v/>
      </c>
      <c r="I245" s="28" t="n"/>
      <c r="J245" s="29">
        <f>IF(E245="","",IFERROR(IF(VLOOKUP(E245,'Vendor Master'!$B$5:$Q$54,12,FALSE)="Y",VLOOKUP(E245,'Vendor Master'!$B$5:$Q$54,14,FALSE),0),""))</f>
        <v/>
      </c>
      <c r="K245" s="30">
        <f>IF(OR(E245="",I245="",J245=""),"",I245*J245)</f>
        <v/>
      </c>
      <c r="L245" s="30">
        <f>IF(OR(E245="",I245=""),"",I245+IF(K245="",0,K245))</f>
        <v/>
      </c>
      <c r="M245" s="25">
        <f>IF(E245="","",IFERROR(IF(F245="",0.2,IF(AND(VLOOKUP(E245,'Vendor Master'!$B$5:$Q$54,7,FALSE)="Y",C245&gt;=VLOOKUP(E245,'Vendor Master'!$B$5:$Q$54,9,FALSE),C245&lt;=VLOOKUP(E245,'Vendor Master'!$B$5:$Q$54,10,FALSE)),VLOOKUP(E245,'Vendor Master'!$B$5:$Q$54,11,FALSE),VLOOKUP(E245,'Vendor Master'!$B$5:$Q$54,6,FALSE))),""))</f>
        <v/>
      </c>
      <c r="N245" s="30">
        <f>IF(OR(E245="",I245="",M245=""),"",I245*M245)</f>
        <v/>
      </c>
      <c r="O245" s="30">
        <f>IF(OR(E245="",L245=""),"",L245-IF(N245="",0,N245))</f>
        <v/>
      </c>
      <c r="P245" s="26" t="n"/>
      <c r="Q245" s="23" t="n"/>
      <c r="R245" s="28" t="n"/>
      <c r="S245" s="22">
        <f>IF(OR(R245="",O245=""),"",IF(ROUND(R245,2)=ROUND(O245,2),"OK","CHECK"))</f>
        <v/>
      </c>
      <c r="T245" s="31">
        <f>IF(OR(R245="",O245=""),"",R245-O245)</f>
        <v/>
      </c>
      <c r="U245" s="19" t="n"/>
      <c r="V245" s="23" t="n"/>
      <c r="W245" s="32">
        <f>IF(V245="","",IFERROR(VLOOKUP(V245,'Challan Master'!$B$5:$D$124,3,FALSE),""))</f>
        <v/>
      </c>
      <c r="X245" s="22">
        <f>IF(V245="","",IFERROR(VLOOKUP(V245,'Challan Master'!$B$5:$D$124,2,FALSE),""))</f>
        <v/>
      </c>
      <c r="Y245" s="23" t="n"/>
    </row>
    <row r="246">
      <c r="A246" s="22">
        <f>IF(C246="","",ROW()-4)</f>
        <v/>
      </c>
      <c r="B246" s="22">
        <f>IF(C246="","",IF(MONTH(C246)&lt;=3,"Q4",IF(MONTH(C246)&lt;=6,"Q1",IF(MONTH(C246)&lt;=9,"Q2","Q3"))))</f>
        <v/>
      </c>
      <c r="C246" s="26" t="n"/>
      <c r="D246" s="23" t="n"/>
      <c r="E246" s="19" t="n"/>
      <c r="F246" s="22">
        <f>IF(E246="","",IFERROR(VLOOKUP(E246,'Vendor Master'!$B$5:$Q$54,2,FALSE),""))</f>
        <v/>
      </c>
      <c r="G246" s="22">
        <f>IF(E246="","",IFERROR(VLOOKUP(E246,'Vendor Master'!$B$5:$Q$54,4,FALSE),""))</f>
        <v/>
      </c>
      <c r="H246" s="20">
        <f>IF(E246="","",IFERROR(VLOOKUP(G246,'Rate Master'!$B$5:$C$16,2,FALSE),""))</f>
        <v/>
      </c>
      <c r="I246" s="28" t="n"/>
      <c r="J246" s="29">
        <f>IF(E246="","",IFERROR(IF(VLOOKUP(E246,'Vendor Master'!$B$5:$Q$54,12,FALSE)="Y",VLOOKUP(E246,'Vendor Master'!$B$5:$Q$54,14,FALSE),0),""))</f>
        <v/>
      </c>
      <c r="K246" s="30">
        <f>IF(OR(E246="",I246="",J246=""),"",I246*J246)</f>
        <v/>
      </c>
      <c r="L246" s="30">
        <f>IF(OR(E246="",I246=""),"",I246+IF(K246="",0,K246))</f>
        <v/>
      </c>
      <c r="M246" s="25">
        <f>IF(E246="","",IFERROR(IF(F246="",0.2,IF(AND(VLOOKUP(E246,'Vendor Master'!$B$5:$Q$54,7,FALSE)="Y",C246&gt;=VLOOKUP(E246,'Vendor Master'!$B$5:$Q$54,9,FALSE),C246&lt;=VLOOKUP(E246,'Vendor Master'!$B$5:$Q$54,10,FALSE)),VLOOKUP(E246,'Vendor Master'!$B$5:$Q$54,11,FALSE),VLOOKUP(E246,'Vendor Master'!$B$5:$Q$54,6,FALSE))),""))</f>
        <v/>
      </c>
      <c r="N246" s="30">
        <f>IF(OR(E246="",I246="",M246=""),"",I246*M246)</f>
        <v/>
      </c>
      <c r="O246" s="30">
        <f>IF(OR(E246="",L246=""),"",L246-IF(N246="",0,N246))</f>
        <v/>
      </c>
      <c r="P246" s="26" t="n"/>
      <c r="Q246" s="23" t="n"/>
      <c r="R246" s="28" t="n"/>
      <c r="S246" s="22">
        <f>IF(OR(R246="",O246=""),"",IF(ROUND(R246,2)=ROUND(O246,2),"OK","CHECK"))</f>
        <v/>
      </c>
      <c r="T246" s="31">
        <f>IF(OR(R246="",O246=""),"",R246-O246)</f>
        <v/>
      </c>
      <c r="U246" s="19" t="n"/>
      <c r="V246" s="23" t="n"/>
      <c r="W246" s="32">
        <f>IF(V246="","",IFERROR(VLOOKUP(V246,'Challan Master'!$B$5:$D$124,3,FALSE),""))</f>
        <v/>
      </c>
      <c r="X246" s="22">
        <f>IF(V246="","",IFERROR(VLOOKUP(V246,'Challan Master'!$B$5:$D$124,2,FALSE),""))</f>
        <v/>
      </c>
      <c r="Y246" s="23" t="n"/>
    </row>
    <row r="247">
      <c r="A247" s="22">
        <f>IF(C247="","",ROW()-4)</f>
        <v/>
      </c>
      <c r="B247" s="22">
        <f>IF(C247="","",IF(MONTH(C247)&lt;=3,"Q4",IF(MONTH(C247)&lt;=6,"Q1",IF(MONTH(C247)&lt;=9,"Q2","Q3"))))</f>
        <v/>
      </c>
      <c r="C247" s="26" t="n"/>
      <c r="D247" s="23" t="n"/>
      <c r="E247" s="19" t="n"/>
      <c r="F247" s="22">
        <f>IF(E247="","",IFERROR(VLOOKUP(E247,'Vendor Master'!$B$5:$Q$54,2,FALSE),""))</f>
        <v/>
      </c>
      <c r="G247" s="22">
        <f>IF(E247="","",IFERROR(VLOOKUP(E247,'Vendor Master'!$B$5:$Q$54,4,FALSE),""))</f>
        <v/>
      </c>
      <c r="H247" s="20">
        <f>IF(E247="","",IFERROR(VLOOKUP(G247,'Rate Master'!$B$5:$C$16,2,FALSE),""))</f>
        <v/>
      </c>
      <c r="I247" s="28" t="n"/>
      <c r="J247" s="29">
        <f>IF(E247="","",IFERROR(IF(VLOOKUP(E247,'Vendor Master'!$B$5:$Q$54,12,FALSE)="Y",VLOOKUP(E247,'Vendor Master'!$B$5:$Q$54,14,FALSE),0),""))</f>
        <v/>
      </c>
      <c r="K247" s="30">
        <f>IF(OR(E247="",I247="",J247=""),"",I247*J247)</f>
        <v/>
      </c>
      <c r="L247" s="30">
        <f>IF(OR(E247="",I247=""),"",I247+IF(K247="",0,K247))</f>
        <v/>
      </c>
      <c r="M247" s="25">
        <f>IF(E247="","",IFERROR(IF(F247="",0.2,IF(AND(VLOOKUP(E247,'Vendor Master'!$B$5:$Q$54,7,FALSE)="Y",C247&gt;=VLOOKUP(E247,'Vendor Master'!$B$5:$Q$54,9,FALSE),C247&lt;=VLOOKUP(E247,'Vendor Master'!$B$5:$Q$54,10,FALSE)),VLOOKUP(E247,'Vendor Master'!$B$5:$Q$54,11,FALSE),VLOOKUP(E247,'Vendor Master'!$B$5:$Q$54,6,FALSE))),""))</f>
        <v/>
      </c>
      <c r="N247" s="30">
        <f>IF(OR(E247="",I247="",M247=""),"",I247*M247)</f>
        <v/>
      </c>
      <c r="O247" s="30">
        <f>IF(OR(E247="",L247=""),"",L247-IF(N247="",0,N247))</f>
        <v/>
      </c>
      <c r="P247" s="26" t="n"/>
      <c r="Q247" s="23" t="n"/>
      <c r="R247" s="28" t="n"/>
      <c r="S247" s="22">
        <f>IF(OR(R247="",O247=""),"",IF(ROUND(R247,2)=ROUND(O247,2),"OK","CHECK"))</f>
        <v/>
      </c>
      <c r="T247" s="31">
        <f>IF(OR(R247="",O247=""),"",R247-O247)</f>
        <v/>
      </c>
      <c r="U247" s="19" t="n"/>
      <c r="V247" s="23" t="n"/>
      <c r="W247" s="32">
        <f>IF(V247="","",IFERROR(VLOOKUP(V247,'Challan Master'!$B$5:$D$124,3,FALSE),""))</f>
        <v/>
      </c>
      <c r="X247" s="22">
        <f>IF(V247="","",IFERROR(VLOOKUP(V247,'Challan Master'!$B$5:$D$124,2,FALSE),""))</f>
        <v/>
      </c>
      <c r="Y247" s="23" t="n"/>
    </row>
    <row r="248">
      <c r="A248" s="22">
        <f>IF(C248="","",ROW()-4)</f>
        <v/>
      </c>
      <c r="B248" s="22">
        <f>IF(C248="","",IF(MONTH(C248)&lt;=3,"Q4",IF(MONTH(C248)&lt;=6,"Q1",IF(MONTH(C248)&lt;=9,"Q2","Q3"))))</f>
        <v/>
      </c>
      <c r="C248" s="26" t="n"/>
      <c r="D248" s="23" t="n"/>
      <c r="E248" s="19" t="n"/>
      <c r="F248" s="22">
        <f>IF(E248="","",IFERROR(VLOOKUP(E248,'Vendor Master'!$B$5:$Q$54,2,FALSE),""))</f>
        <v/>
      </c>
      <c r="G248" s="22">
        <f>IF(E248="","",IFERROR(VLOOKUP(E248,'Vendor Master'!$B$5:$Q$54,4,FALSE),""))</f>
        <v/>
      </c>
      <c r="H248" s="20">
        <f>IF(E248="","",IFERROR(VLOOKUP(G248,'Rate Master'!$B$5:$C$16,2,FALSE),""))</f>
        <v/>
      </c>
      <c r="I248" s="28" t="n"/>
      <c r="J248" s="29">
        <f>IF(E248="","",IFERROR(IF(VLOOKUP(E248,'Vendor Master'!$B$5:$Q$54,12,FALSE)="Y",VLOOKUP(E248,'Vendor Master'!$B$5:$Q$54,14,FALSE),0),""))</f>
        <v/>
      </c>
      <c r="K248" s="30">
        <f>IF(OR(E248="",I248="",J248=""),"",I248*J248)</f>
        <v/>
      </c>
      <c r="L248" s="30">
        <f>IF(OR(E248="",I248=""),"",I248+IF(K248="",0,K248))</f>
        <v/>
      </c>
      <c r="M248" s="25">
        <f>IF(E248="","",IFERROR(IF(F248="",0.2,IF(AND(VLOOKUP(E248,'Vendor Master'!$B$5:$Q$54,7,FALSE)="Y",C248&gt;=VLOOKUP(E248,'Vendor Master'!$B$5:$Q$54,9,FALSE),C248&lt;=VLOOKUP(E248,'Vendor Master'!$B$5:$Q$54,10,FALSE)),VLOOKUP(E248,'Vendor Master'!$B$5:$Q$54,11,FALSE),VLOOKUP(E248,'Vendor Master'!$B$5:$Q$54,6,FALSE))),""))</f>
        <v/>
      </c>
      <c r="N248" s="30">
        <f>IF(OR(E248="",I248="",M248=""),"",I248*M248)</f>
        <v/>
      </c>
      <c r="O248" s="30">
        <f>IF(OR(E248="",L248=""),"",L248-IF(N248="",0,N248))</f>
        <v/>
      </c>
      <c r="P248" s="26" t="n"/>
      <c r="Q248" s="23" t="n"/>
      <c r="R248" s="28" t="n"/>
      <c r="S248" s="22">
        <f>IF(OR(R248="",O248=""),"",IF(ROUND(R248,2)=ROUND(O248,2),"OK","CHECK"))</f>
        <v/>
      </c>
      <c r="T248" s="31">
        <f>IF(OR(R248="",O248=""),"",R248-O248)</f>
        <v/>
      </c>
      <c r="U248" s="19" t="n"/>
      <c r="V248" s="23" t="n"/>
      <c r="W248" s="32">
        <f>IF(V248="","",IFERROR(VLOOKUP(V248,'Challan Master'!$B$5:$D$124,3,FALSE),""))</f>
        <v/>
      </c>
      <c r="X248" s="22">
        <f>IF(V248="","",IFERROR(VLOOKUP(V248,'Challan Master'!$B$5:$D$124,2,FALSE),""))</f>
        <v/>
      </c>
      <c r="Y248" s="23" t="n"/>
    </row>
    <row r="249">
      <c r="A249" s="22">
        <f>IF(C249="","",ROW()-4)</f>
        <v/>
      </c>
      <c r="B249" s="22">
        <f>IF(C249="","",IF(MONTH(C249)&lt;=3,"Q4",IF(MONTH(C249)&lt;=6,"Q1",IF(MONTH(C249)&lt;=9,"Q2","Q3"))))</f>
        <v/>
      </c>
      <c r="C249" s="26" t="n"/>
      <c r="D249" s="23" t="n"/>
      <c r="E249" s="19" t="n"/>
      <c r="F249" s="22">
        <f>IF(E249="","",IFERROR(VLOOKUP(E249,'Vendor Master'!$B$5:$Q$54,2,FALSE),""))</f>
        <v/>
      </c>
      <c r="G249" s="22">
        <f>IF(E249="","",IFERROR(VLOOKUP(E249,'Vendor Master'!$B$5:$Q$54,4,FALSE),""))</f>
        <v/>
      </c>
      <c r="H249" s="20">
        <f>IF(E249="","",IFERROR(VLOOKUP(G249,'Rate Master'!$B$5:$C$16,2,FALSE),""))</f>
        <v/>
      </c>
      <c r="I249" s="28" t="n"/>
      <c r="J249" s="29">
        <f>IF(E249="","",IFERROR(IF(VLOOKUP(E249,'Vendor Master'!$B$5:$Q$54,12,FALSE)="Y",VLOOKUP(E249,'Vendor Master'!$B$5:$Q$54,14,FALSE),0),""))</f>
        <v/>
      </c>
      <c r="K249" s="30">
        <f>IF(OR(E249="",I249="",J249=""),"",I249*J249)</f>
        <v/>
      </c>
      <c r="L249" s="30">
        <f>IF(OR(E249="",I249=""),"",I249+IF(K249="",0,K249))</f>
        <v/>
      </c>
      <c r="M249" s="25">
        <f>IF(E249="","",IFERROR(IF(F249="",0.2,IF(AND(VLOOKUP(E249,'Vendor Master'!$B$5:$Q$54,7,FALSE)="Y",C249&gt;=VLOOKUP(E249,'Vendor Master'!$B$5:$Q$54,9,FALSE),C249&lt;=VLOOKUP(E249,'Vendor Master'!$B$5:$Q$54,10,FALSE)),VLOOKUP(E249,'Vendor Master'!$B$5:$Q$54,11,FALSE),VLOOKUP(E249,'Vendor Master'!$B$5:$Q$54,6,FALSE))),""))</f>
        <v/>
      </c>
      <c r="N249" s="30">
        <f>IF(OR(E249="",I249="",M249=""),"",I249*M249)</f>
        <v/>
      </c>
      <c r="O249" s="30">
        <f>IF(OR(E249="",L249=""),"",L249-IF(N249="",0,N249))</f>
        <v/>
      </c>
      <c r="P249" s="26" t="n"/>
      <c r="Q249" s="23" t="n"/>
      <c r="R249" s="28" t="n"/>
      <c r="S249" s="22">
        <f>IF(OR(R249="",O249=""),"",IF(ROUND(R249,2)=ROUND(O249,2),"OK","CHECK"))</f>
        <v/>
      </c>
      <c r="T249" s="31">
        <f>IF(OR(R249="",O249=""),"",R249-O249)</f>
        <v/>
      </c>
      <c r="U249" s="19" t="n"/>
      <c r="V249" s="23" t="n"/>
      <c r="W249" s="32">
        <f>IF(V249="","",IFERROR(VLOOKUP(V249,'Challan Master'!$B$5:$D$124,3,FALSE),""))</f>
        <v/>
      </c>
      <c r="X249" s="22">
        <f>IF(V249="","",IFERROR(VLOOKUP(V249,'Challan Master'!$B$5:$D$124,2,FALSE),""))</f>
        <v/>
      </c>
      <c r="Y249" s="23" t="n"/>
    </row>
    <row r="250">
      <c r="A250" s="22">
        <f>IF(C250="","",ROW()-4)</f>
        <v/>
      </c>
      <c r="B250" s="22">
        <f>IF(C250="","",IF(MONTH(C250)&lt;=3,"Q4",IF(MONTH(C250)&lt;=6,"Q1",IF(MONTH(C250)&lt;=9,"Q2","Q3"))))</f>
        <v/>
      </c>
      <c r="C250" s="26" t="n"/>
      <c r="D250" s="23" t="n"/>
      <c r="E250" s="19" t="n"/>
      <c r="F250" s="22">
        <f>IF(E250="","",IFERROR(VLOOKUP(E250,'Vendor Master'!$B$5:$Q$54,2,FALSE),""))</f>
        <v/>
      </c>
      <c r="G250" s="22">
        <f>IF(E250="","",IFERROR(VLOOKUP(E250,'Vendor Master'!$B$5:$Q$54,4,FALSE),""))</f>
        <v/>
      </c>
      <c r="H250" s="20">
        <f>IF(E250="","",IFERROR(VLOOKUP(G250,'Rate Master'!$B$5:$C$16,2,FALSE),""))</f>
        <v/>
      </c>
      <c r="I250" s="28" t="n"/>
      <c r="J250" s="29">
        <f>IF(E250="","",IFERROR(IF(VLOOKUP(E250,'Vendor Master'!$B$5:$Q$54,12,FALSE)="Y",VLOOKUP(E250,'Vendor Master'!$B$5:$Q$54,14,FALSE),0),""))</f>
        <v/>
      </c>
      <c r="K250" s="30">
        <f>IF(OR(E250="",I250="",J250=""),"",I250*J250)</f>
        <v/>
      </c>
      <c r="L250" s="30">
        <f>IF(OR(E250="",I250=""),"",I250+IF(K250="",0,K250))</f>
        <v/>
      </c>
      <c r="M250" s="25">
        <f>IF(E250="","",IFERROR(IF(F250="",0.2,IF(AND(VLOOKUP(E250,'Vendor Master'!$B$5:$Q$54,7,FALSE)="Y",C250&gt;=VLOOKUP(E250,'Vendor Master'!$B$5:$Q$54,9,FALSE),C250&lt;=VLOOKUP(E250,'Vendor Master'!$B$5:$Q$54,10,FALSE)),VLOOKUP(E250,'Vendor Master'!$B$5:$Q$54,11,FALSE),VLOOKUP(E250,'Vendor Master'!$B$5:$Q$54,6,FALSE))),""))</f>
        <v/>
      </c>
      <c r="N250" s="30">
        <f>IF(OR(E250="",I250="",M250=""),"",I250*M250)</f>
        <v/>
      </c>
      <c r="O250" s="30">
        <f>IF(OR(E250="",L250=""),"",L250-IF(N250="",0,N250))</f>
        <v/>
      </c>
      <c r="P250" s="26" t="n"/>
      <c r="Q250" s="23" t="n"/>
      <c r="R250" s="28" t="n"/>
      <c r="S250" s="22">
        <f>IF(OR(R250="",O250=""),"",IF(ROUND(R250,2)=ROUND(O250,2),"OK","CHECK"))</f>
        <v/>
      </c>
      <c r="T250" s="31">
        <f>IF(OR(R250="",O250=""),"",R250-O250)</f>
        <v/>
      </c>
      <c r="U250" s="19" t="n"/>
      <c r="V250" s="23" t="n"/>
      <c r="W250" s="32">
        <f>IF(V250="","",IFERROR(VLOOKUP(V250,'Challan Master'!$B$5:$D$124,3,FALSE),""))</f>
        <v/>
      </c>
      <c r="X250" s="22">
        <f>IF(V250="","",IFERROR(VLOOKUP(V250,'Challan Master'!$B$5:$D$124,2,FALSE),""))</f>
        <v/>
      </c>
      <c r="Y250" s="23" t="n"/>
    </row>
    <row r="251">
      <c r="A251" s="22">
        <f>IF(C251="","",ROW()-4)</f>
        <v/>
      </c>
      <c r="B251" s="22">
        <f>IF(C251="","",IF(MONTH(C251)&lt;=3,"Q4",IF(MONTH(C251)&lt;=6,"Q1",IF(MONTH(C251)&lt;=9,"Q2","Q3"))))</f>
        <v/>
      </c>
      <c r="C251" s="26" t="n"/>
      <c r="D251" s="23" t="n"/>
      <c r="E251" s="19" t="n"/>
      <c r="F251" s="22">
        <f>IF(E251="","",IFERROR(VLOOKUP(E251,'Vendor Master'!$B$5:$Q$54,2,FALSE),""))</f>
        <v/>
      </c>
      <c r="G251" s="22">
        <f>IF(E251="","",IFERROR(VLOOKUP(E251,'Vendor Master'!$B$5:$Q$54,4,FALSE),""))</f>
        <v/>
      </c>
      <c r="H251" s="20">
        <f>IF(E251="","",IFERROR(VLOOKUP(G251,'Rate Master'!$B$5:$C$16,2,FALSE),""))</f>
        <v/>
      </c>
      <c r="I251" s="28" t="n"/>
      <c r="J251" s="29">
        <f>IF(E251="","",IFERROR(IF(VLOOKUP(E251,'Vendor Master'!$B$5:$Q$54,12,FALSE)="Y",VLOOKUP(E251,'Vendor Master'!$B$5:$Q$54,14,FALSE),0),""))</f>
        <v/>
      </c>
      <c r="K251" s="30">
        <f>IF(OR(E251="",I251="",J251=""),"",I251*J251)</f>
        <v/>
      </c>
      <c r="L251" s="30">
        <f>IF(OR(E251="",I251=""),"",I251+IF(K251="",0,K251))</f>
        <v/>
      </c>
      <c r="M251" s="25">
        <f>IF(E251="","",IFERROR(IF(F251="",0.2,IF(AND(VLOOKUP(E251,'Vendor Master'!$B$5:$Q$54,7,FALSE)="Y",C251&gt;=VLOOKUP(E251,'Vendor Master'!$B$5:$Q$54,9,FALSE),C251&lt;=VLOOKUP(E251,'Vendor Master'!$B$5:$Q$54,10,FALSE)),VLOOKUP(E251,'Vendor Master'!$B$5:$Q$54,11,FALSE),VLOOKUP(E251,'Vendor Master'!$B$5:$Q$54,6,FALSE))),""))</f>
        <v/>
      </c>
      <c r="N251" s="30">
        <f>IF(OR(E251="",I251="",M251=""),"",I251*M251)</f>
        <v/>
      </c>
      <c r="O251" s="30">
        <f>IF(OR(E251="",L251=""),"",L251-IF(N251="",0,N251))</f>
        <v/>
      </c>
      <c r="P251" s="26" t="n"/>
      <c r="Q251" s="23" t="n"/>
      <c r="R251" s="28" t="n"/>
      <c r="S251" s="22">
        <f>IF(OR(R251="",O251=""),"",IF(ROUND(R251,2)=ROUND(O251,2),"OK","CHECK"))</f>
        <v/>
      </c>
      <c r="T251" s="31">
        <f>IF(OR(R251="",O251=""),"",R251-O251)</f>
        <v/>
      </c>
      <c r="U251" s="19" t="n"/>
      <c r="V251" s="23" t="n"/>
      <c r="W251" s="32">
        <f>IF(V251="","",IFERROR(VLOOKUP(V251,'Challan Master'!$B$5:$D$124,3,FALSE),""))</f>
        <v/>
      </c>
      <c r="X251" s="22">
        <f>IF(V251="","",IFERROR(VLOOKUP(V251,'Challan Master'!$B$5:$D$124,2,FALSE),""))</f>
        <v/>
      </c>
      <c r="Y251" s="23" t="n"/>
    </row>
    <row r="252">
      <c r="A252" s="22">
        <f>IF(C252="","",ROW()-4)</f>
        <v/>
      </c>
      <c r="B252" s="22">
        <f>IF(C252="","",IF(MONTH(C252)&lt;=3,"Q4",IF(MONTH(C252)&lt;=6,"Q1",IF(MONTH(C252)&lt;=9,"Q2","Q3"))))</f>
        <v/>
      </c>
      <c r="C252" s="26" t="n"/>
      <c r="D252" s="23" t="n"/>
      <c r="E252" s="19" t="n"/>
      <c r="F252" s="22">
        <f>IF(E252="","",IFERROR(VLOOKUP(E252,'Vendor Master'!$B$5:$Q$54,2,FALSE),""))</f>
        <v/>
      </c>
      <c r="G252" s="22">
        <f>IF(E252="","",IFERROR(VLOOKUP(E252,'Vendor Master'!$B$5:$Q$54,4,FALSE),""))</f>
        <v/>
      </c>
      <c r="H252" s="20">
        <f>IF(E252="","",IFERROR(VLOOKUP(G252,'Rate Master'!$B$5:$C$16,2,FALSE),""))</f>
        <v/>
      </c>
      <c r="I252" s="28" t="n"/>
      <c r="J252" s="29">
        <f>IF(E252="","",IFERROR(IF(VLOOKUP(E252,'Vendor Master'!$B$5:$Q$54,12,FALSE)="Y",VLOOKUP(E252,'Vendor Master'!$B$5:$Q$54,14,FALSE),0),""))</f>
        <v/>
      </c>
      <c r="K252" s="30">
        <f>IF(OR(E252="",I252="",J252=""),"",I252*J252)</f>
        <v/>
      </c>
      <c r="L252" s="30">
        <f>IF(OR(E252="",I252=""),"",I252+IF(K252="",0,K252))</f>
        <v/>
      </c>
      <c r="M252" s="25">
        <f>IF(E252="","",IFERROR(IF(F252="",0.2,IF(AND(VLOOKUP(E252,'Vendor Master'!$B$5:$Q$54,7,FALSE)="Y",C252&gt;=VLOOKUP(E252,'Vendor Master'!$B$5:$Q$54,9,FALSE),C252&lt;=VLOOKUP(E252,'Vendor Master'!$B$5:$Q$54,10,FALSE)),VLOOKUP(E252,'Vendor Master'!$B$5:$Q$54,11,FALSE),VLOOKUP(E252,'Vendor Master'!$B$5:$Q$54,6,FALSE))),""))</f>
        <v/>
      </c>
      <c r="N252" s="30">
        <f>IF(OR(E252="",I252="",M252=""),"",I252*M252)</f>
        <v/>
      </c>
      <c r="O252" s="30">
        <f>IF(OR(E252="",L252=""),"",L252-IF(N252="",0,N252))</f>
        <v/>
      </c>
      <c r="P252" s="26" t="n"/>
      <c r="Q252" s="23" t="n"/>
      <c r="R252" s="28" t="n"/>
      <c r="S252" s="22">
        <f>IF(OR(R252="",O252=""),"",IF(ROUND(R252,2)=ROUND(O252,2),"OK","CHECK"))</f>
        <v/>
      </c>
      <c r="T252" s="31">
        <f>IF(OR(R252="",O252=""),"",R252-O252)</f>
        <v/>
      </c>
      <c r="U252" s="19" t="n"/>
      <c r="V252" s="23" t="n"/>
      <c r="W252" s="32">
        <f>IF(V252="","",IFERROR(VLOOKUP(V252,'Challan Master'!$B$5:$D$124,3,FALSE),""))</f>
        <v/>
      </c>
      <c r="X252" s="22">
        <f>IF(V252="","",IFERROR(VLOOKUP(V252,'Challan Master'!$B$5:$D$124,2,FALSE),""))</f>
        <v/>
      </c>
      <c r="Y252" s="23" t="n"/>
    </row>
    <row r="253">
      <c r="A253" s="22">
        <f>IF(C253="","",ROW()-4)</f>
        <v/>
      </c>
      <c r="B253" s="22">
        <f>IF(C253="","",IF(MONTH(C253)&lt;=3,"Q4",IF(MONTH(C253)&lt;=6,"Q1",IF(MONTH(C253)&lt;=9,"Q2","Q3"))))</f>
        <v/>
      </c>
      <c r="C253" s="26" t="n"/>
      <c r="D253" s="23" t="n"/>
      <c r="E253" s="19" t="n"/>
      <c r="F253" s="22">
        <f>IF(E253="","",IFERROR(VLOOKUP(E253,'Vendor Master'!$B$5:$Q$54,2,FALSE),""))</f>
        <v/>
      </c>
      <c r="G253" s="22">
        <f>IF(E253="","",IFERROR(VLOOKUP(E253,'Vendor Master'!$B$5:$Q$54,4,FALSE),""))</f>
        <v/>
      </c>
      <c r="H253" s="20">
        <f>IF(E253="","",IFERROR(VLOOKUP(G253,'Rate Master'!$B$5:$C$16,2,FALSE),""))</f>
        <v/>
      </c>
      <c r="I253" s="28" t="n"/>
      <c r="J253" s="29">
        <f>IF(E253="","",IFERROR(IF(VLOOKUP(E253,'Vendor Master'!$B$5:$Q$54,12,FALSE)="Y",VLOOKUP(E253,'Vendor Master'!$B$5:$Q$54,14,FALSE),0),""))</f>
        <v/>
      </c>
      <c r="K253" s="30">
        <f>IF(OR(E253="",I253="",J253=""),"",I253*J253)</f>
        <v/>
      </c>
      <c r="L253" s="30">
        <f>IF(OR(E253="",I253=""),"",I253+IF(K253="",0,K253))</f>
        <v/>
      </c>
      <c r="M253" s="25">
        <f>IF(E253="","",IFERROR(IF(F253="",0.2,IF(AND(VLOOKUP(E253,'Vendor Master'!$B$5:$Q$54,7,FALSE)="Y",C253&gt;=VLOOKUP(E253,'Vendor Master'!$B$5:$Q$54,9,FALSE),C253&lt;=VLOOKUP(E253,'Vendor Master'!$B$5:$Q$54,10,FALSE)),VLOOKUP(E253,'Vendor Master'!$B$5:$Q$54,11,FALSE),VLOOKUP(E253,'Vendor Master'!$B$5:$Q$54,6,FALSE))),""))</f>
        <v/>
      </c>
      <c r="N253" s="30">
        <f>IF(OR(E253="",I253="",M253=""),"",I253*M253)</f>
        <v/>
      </c>
      <c r="O253" s="30">
        <f>IF(OR(E253="",L253=""),"",L253-IF(N253="",0,N253))</f>
        <v/>
      </c>
      <c r="P253" s="26" t="n"/>
      <c r="Q253" s="23" t="n"/>
      <c r="R253" s="28" t="n"/>
      <c r="S253" s="22">
        <f>IF(OR(R253="",O253=""),"",IF(ROUND(R253,2)=ROUND(O253,2),"OK","CHECK"))</f>
        <v/>
      </c>
      <c r="T253" s="31">
        <f>IF(OR(R253="",O253=""),"",R253-O253)</f>
        <v/>
      </c>
      <c r="U253" s="19" t="n"/>
      <c r="V253" s="23" t="n"/>
      <c r="W253" s="32">
        <f>IF(V253="","",IFERROR(VLOOKUP(V253,'Challan Master'!$B$5:$D$124,3,FALSE),""))</f>
        <v/>
      </c>
      <c r="X253" s="22">
        <f>IF(V253="","",IFERROR(VLOOKUP(V253,'Challan Master'!$B$5:$D$124,2,FALSE),""))</f>
        <v/>
      </c>
      <c r="Y253" s="23" t="n"/>
    </row>
    <row r="254">
      <c r="A254" s="22">
        <f>IF(C254="","",ROW()-4)</f>
        <v/>
      </c>
      <c r="B254" s="22">
        <f>IF(C254="","",IF(MONTH(C254)&lt;=3,"Q4",IF(MONTH(C254)&lt;=6,"Q1",IF(MONTH(C254)&lt;=9,"Q2","Q3"))))</f>
        <v/>
      </c>
      <c r="C254" s="26" t="n"/>
      <c r="D254" s="23" t="n"/>
      <c r="E254" s="19" t="n"/>
      <c r="F254" s="22">
        <f>IF(E254="","",IFERROR(VLOOKUP(E254,'Vendor Master'!$B$5:$Q$54,2,FALSE),""))</f>
        <v/>
      </c>
      <c r="G254" s="22">
        <f>IF(E254="","",IFERROR(VLOOKUP(E254,'Vendor Master'!$B$5:$Q$54,4,FALSE),""))</f>
        <v/>
      </c>
      <c r="H254" s="20">
        <f>IF(E254="","",IFERROR(VLOOKUP(G254,'Rate Master'!$B$5:$C$16,2,FALSE),""))</f>
        <v/>
      </c>
      <c r="I254" s="28" t="n"/>
      <c r="J254" s="29">
        <f>IF(E254="","",IFERROR(IF(VLOOKUP(E254,'Vendor Master'!$B$5:$Q$54,12,FALSE)="Y",VLOOKUP(E254,'Vendor Master'!$B$5:$Q$54,14,FALSE),0),""))</f>
        <v/>
      </c>
      <c r="K254" s="30">
        <f>IF(OR(E254="",I254="",J254=""),"",I254*J254)</f>
        <v/>
      </c>
      <c r="L254" s="30">
        <f>IF(OR(E254="",I254=""),"",I254+IF(K254="",0,K254))</f>
        <v/>
      </c>
      <c r="M254" s="25">
        <f>IF(E254="","",IFERROR(IF(F254="",0.2,IF(AND(VLOOKUP(E254,'Vendor Master'!$B$5:$Q$54,7,FALSE)="Y",C254&gt;=VLOOKUP(E254,'Vendor Master'!$B$5:$Q$54,9,FALSE),C254&lt;=VLOOKUP(E254,'Vendor Master'!$B$5:$Q$54,10,FALSE)),VLOOKUP(E254,'Vendor Master'!$B$5:$Q$54,11,FALSE),VLOOKUP(E254,'Vendor Master'!$B$5:$Q$54,6,FALSE))),""))</f>
        <v/>
      </c>
      <c r="N254" s="30">
        <f>IF(OR(E254="",I254="",M254=""),"",I254*M254)</f>
        <v/>
      </c>
      <c r="O254" s="30">
        <f>IF(OR(E254="",L254=""),"",L254-IF(N254="",0,N254))</f>
        <v/>
      </c>
      <c r="P254" s="26" t="n"/>
      <c r="Q254" s="23" t="n"/>
      <c r="R254" s="28" t="n"/>
      <c r="S254" s="22">
        <f>IF(OR(R254="",O254=""),"",IF(ROUND(R254,2)=ROUND(O254,2),"OK","CHECK"))</f>
        <v/>
      </c>
      <c r="T254" s="31">
        <f>IF(OR(R254="",O254=""),"",R254-O254)</f>
        <v/>
      </c>
      <c r="U254" s="19" t="n"/>
      <c r="V254" s="23" t="n"/>
      <c r="W254" s="32">
        <f>IF(V254="","",IFERROR(VLOOKUP(V254,'Challan Master'!$B$5:$D$124,3,FALSE),""))</f>
        <v/>
      </c>
      <c r="X254" s="22">
        <f>IF(V254="","",IFERROR(VLOOKUP(V254,'Challan Master'!$B$5:$D$124,2,FALSE),""))</f>
        <v/>
      </c>
      <c r="Y254" s="23" t="n"/>
    </row>
    <row r="255">
      <c r="A255" s="22">
        <f>IF(C255="","",ROW()-4)</f>
        <v/>
      </c>
      <c r="B255" s="22">
        <f>IF(C255="","",IF(MONTH(C255)&lt;=3,"Q4",IF(MONTH(C255)&lt;=6,"Q1",IF(MONTH(C255)&lt;=9,"Q2","Q3"))))</f>
        <v/>
      </c>
      <c r="C255" s="26" t="n"/>
      <c r="D255" s="23" t="n"/>
      <c r="E255" s="19" t="n"/>
      <c r="F255" s="22">
        <f>IF(E255="","",IFERROR(VLOOKUP(E255,'Vendor Master'!$B$5:$Q$54,2,FALSE),""))</f>
        <v/>
      </c>
      <c r="G255" s="22">
        <f>IF(E255="","",IFERROR(VLOOKUP(E255,'Vendor Master'!$B$5:$Q$54,4,FALSE),""))</f>
        <v/>
      </c>
      <c r="H255" s="20">
        <f>IF(E255="","",IFERROR(VLOOKUP(G255,'Rate Master'!$B$5:$C$16,2,FALSE),""))</f>
        <v/>
      </c>
      <c r="I255" s="28" t="n"/>
      <c r="J255" s="29">
        <f>IF(E255="","",IFERROR(IF(VLOOKUP(E255,'Vendor Master'!$B$5:$Q$54,12,FALSE)="Y",VLOOKUP(E255,'Vendor Master'!$B$5:$Q$54,14,FALSE),0),""))</f>
        <v/>
      </c>
      <c r="K255" s="30">
        <f>IF(OR(E255="",I255="",J255=""),"",I255*J255)</f>
        <v/>
      </c>
      <c r="L255" s="30">
        <f>IF(OR(E255="",I255=""),"",I255+IF(K255="",0,K255))</f>
        <v/>
      </c>
      <c r="M255" s="25">
        <f>IF(E255="","",IFERROR(IF(F255="",0.2,IF(AND(VLOOKUP(E255,'Vendor Master'!$B$5:$Q$54,7,FALSE)="Y",C255&gt;=VLOOKUP(E255,'Vendor Master'!$B$5:$Q$54,9,FALSE),C255&lt;=VLOOKUP(E255,'Vendor Master'!$B$5:$Q$54,10,FALSE)),VLOOKUP(E255,'Vendor Master'!$B$5:$Q$54,11,FALSE),VLOOKUP(E255,'Vendor Master'!$B$5:$Q$54,6,FALSE))),""))</f>
        <v/>
      </c>
      <c r="N255" s="30">
        <f>IF(OR(E255="",I255="",M255=""),"",I255*M255)</f>
        <v/>
      </c>
      <c r="O255" s="30">
        <f>IF(OR(E255="",L255=""),"",L255-IF(N255="",0,N255))</f>
        <v/>
      </c>
      <c r="P255" s="26" t="n"/>
      <c r="Q255" s="23" t="n"/>
      <c r="R255" s="28" t="n"/>
      <c r="S255" s="22">
        <f>IF(OR(R255="",O255=""),"",IF(ROUND(R255,2)=ROUND(O255,2),"OK","CHECK"))</f>
        <v/>
      </c>
      <c r="T255" s="31">
        <f>IF(OR(R255="",O255=""),"",R255-O255)</f>
        <v/>
      </c>
      <c r="U255" s="19" t="n"/>
      <c r="V255" s="23" t="n"/>
      <c r="W255" s="32">
        <f>IF(V255="","",IFERROR(VLOOKUP(V255,'Challan Master'!$B$5:$D$124,3,FALSE),""))</f>
        <v/>
      </c>
      <c r="X255" s="22">
        <f>IF(V255="","",IFERROR(VLOOKUP(V255,'Challan Master'!$B$5:$D$124,2,FALSE),""))</f>
        <v/>
      </c>
      <c r="Y255" s="23" t="n"/>
    </row>
    <row r="256">
      <c r="A256" s="22">
        <f>IF(C256="","",ROW()-4)</f>
        <v/>
      </c>
      <c r="B256" s="22">
        <f>IF(C256="","",IF(MONTH(C256)&lt;=3,"Q4",IF(MONTH(C256)&lt;=6,"Q1",IF(MONTH(C256)&lt;=9,"Q2","Q3"))))</f>
        <v/>
      </c>
      <c r="C256" s="26" t="n"/>
      <c r="D256" s="23" t="n"/>
      <c r="E256" s="19" t="n"/>
      <c r="F256" s="22">
        <f>IF(E256="","",IFERROR(VLOOKUP(E256,'Vendor Master'!$B$5:$Q$54,2,FALSE),""))</f>
        <v/>
      </c>
      <c r="G256" s="22">
        <f>IF(E256="","",IFERROR(VLOOKUP(E256,'Vendor Master'!$B$5:$Q$54,4,FALSE),""))</f>
        <v/>
      </c>
      <c r="H256" s="20">
        <f>IF(E256="","",IFERROR(VLOOKUP(G256,'Rate Master'!$B$5:$C$16,2,FALSE),""))</f>
        <v/>
      </c>
      <c r="I256" s="28" t="n"/>
      <c r="J256" s="29">
        <f>IF(E256="","",IFERROR(IF(VLOOKUP(E256,'Vendor Master'!$B$5:$Q$54,12,FALSE)="Y",VLOOKUP(E256,'Vendor Master'!$B$5:$Q$54,14,FALSE),0),""))</f>
        <v/>
      </c>
      <c r="K256" s="30">
        <f>IF(OR(E256="",I256="",J256=""),"",I256*J256)</f>
        <v/>
      </c>
      <c r="L256" s="30">
        <f>IF(OR(E256="",I256=""),"",I256+IF(K256="",0,K256))</f>
        <v/>
      </c>
      <c r="M256" s="25">
        <f>IF(E256="","",IFERROR(IF(F256="",0.2,IF(AND(VLOOKUP(E256,'Vendor Master'!$B$5:$Q$54,7,FALSE)="Y",C256&gt;=VLOOKUP(E256,'Vendor Master'!$B$5:$Q$54,9,FALSE),C256&lt;=VLOOKUP(E256,'Vendor Master'!$B$5:$Q$54,10,FALSE)),VLOOKUP(E256,'Vendor Master'!$B$5:$Q$54,11,FALSE),VLOOKUP(E256,'Vendor Master'!$B$5:$Q$54,6,FALSE))),""))</f>
        <v/>
      </c>
      <c r="N256" s="30">
        <f>IF(OR(E256="",I256="",M256=""),"",I256*M256)</f>
        <v/>
      </c>
      <c r="O256" s="30">
        <f>IF(OR(E256="",L256=""),"",L256-IF(N256="",0,N256))</f>
        <v/>
      </c>
      <c r="P256" s="26" t="n"/>
      <c r="Q256" s="23" t="n"/>
      <c r="R256" s="28" t="n"/>
      <c r="S256" s="22">
        <f>IF(OR(R256="",O256=""),"",IF(ROUND(R256,2)=ROUND(O256,2),"OK","CHECK"))</f>
        <v/>
      </c>
      <c r="T256" s="31">
        <f>IF(OR(R256="",O256=""),"",R256-O256)</f>
        <v/>
      </c>
      <c r="U256" s="19" t="n"/>
      <c r="V256" s="23" t="n"/>
      <c r="W256" s="32">
        <f>IF(V256="","",IFERROR(VLOOKUP(V256,'Challan Master'!$B$5:$D$124,3,FALSE),""))</f>
        <v/>
      </c>
      <c r="X256" s="22">
        <f>IF(V256="","",IFERROR(VLOOKUP(V256,'Challan Master'!$B$5:$D$124,2,FALSE),""))</f>
        <v/>
      </c>
      <c r="Y256" s="23" t="n"/>
    </row>
    <row r="257">
      <c r="A257" s="22">
        <f>IF(C257="","",ROW()-4)</f>
        <v/>
      </c>
      <c r="B257" s="22">
        <f>IF(C257="","",IF(MONTH(C257)&lt;=3,"Q4",IF(MONTH(C257)&lt;=6,"Q1",IF(MONTH(C257)&lt;=9,"Q2","Q3"))))</f>
        <v/>
      </c>
      <c r="C257" s="26" t="n"/>
      <c r="D257" s="23" t="n"/>
      <c r="E257" s="19" t="n"/>
      <c r="F257" s="22">
        <f>IF(E257="","",IFERROR(VLOOKUP(E257,'Vendor Master'!$B$5:$Q$54,2,FALSE),""))</f>
        <v/>
      </c>
      <c r="G257" s="22">
        <f>IF(E257="","",IFERROR(VLOOKUP(E257,'Vendor Master'!$B$5:$Q$54,4,FALSE),""))</f>
        <v/>
      </c>
      <c r="H257" s="20">
        <f>IF(E257="","",IFERROR(VLOOKUP(G257,'Rate Master'!$B$5:$C$16,2,FALSE),""))</f>
        <v/>
      </c>
      <c r="I257" s="28" t="n"/>
      <c r="J257" s="29">
        <f>IF(E257="","",IFERROR(IF(VLOOKUP(E257,'Vendor Master'!$B$5:$Q$54,12,FALSE)="Y",VLOOKUP(E257,'Vendor Master'!$B$5:$Q$54,14,FALSE),0),""))</f>
        <v/>
      </c>
      <c r="K257" s="30">
        <f>IF(OR(E257="",I257="",J257=""),"",I257*J257)</f>
        <v/>
      </c>
      <c r="L257" s="30">
        <f>IF(OR(E257="",I257=""),"",I257+IF(K257="",0,K257))</f>
        <v/>
      </c>
      <c r="M257" s="25">
        <f>IF(E257="","",IFERROR(IF(F257="",0.2,IF(AND(VLOOKUP(E257,'Vendor Master'!$B$5:$Q$54,7,FALSE)="Y",C257&gt;=VLOOKUP(E257,'Vendor Master'!$B$5:$Q$54,9,FALSE),C257&lt;=VLOOKUP(E257,'Vendor Master'!$B$5:$Q$54,10,FALSE)),VLOOKUP(E257,'Vendor Master'!$B$5:$Q$54,11,FALSE),VLOOKUP(E257,'Vendor Master'!$B$5:$Q$54,6,FALSE))),""))</f>
        <v/>
      </c>
      <c r="N257" s="30">
        <f>IF(OR(E257="",I257="",M257=""),"",I257*M257)</f>
        <v/>
      </c>
      <c r="O257" s="30">
        <f>IF(OR(E257="",L257=""),"",L257-IF(N257="",0,N257))</f>
        <v/>
      </c>
      <c r="P257" s="26" t="n"/>
      <c r="Q257" s="23" t="n"/>
      <c r="R257" s="28" t="n"/>
      <c r="S257" s="22">
        <f>IF(OR(R257="",O257=""),"",IF(ROUND(R257,2)=ROUND(O257,2),"OK","CHECK"))</f>
        <v/>
      </c>
      <c r="T257" s="31">
        <f>IF(OR(R257="",O257=""),"",R257-O257)</f>
        <v/>
      </c>
      <c r="U257" s="19" t="n"/>
      <c r="V257" s="23" t="n"/>
      <c r="W257" s="32">
        <f>IF(V257="","",IFERROR(VLOOKUP(V257,'Challan Master'!$B$5:$D$124,3,FALSE),""))</f>
        <v/>
      </c>
      <c r="X257" s="22">
        <f>IF(V257="","",IFERROR(VLOOKUP(V257,'Challan Master'!$B$5:$D$124,2,FALSE),""))</f>
        <v/>
      </c>
      <c r="Y257" s="23" t="n"/>
    </row>
    <row r="258">
      <c r="A258" s="22">
        <f>IF(C258="","",ROW()-4)</f>
        <v/>
      </c>
      <c r="B258" s="22">
        <f>IF(C258="","",IF(MONTH(C258)&lt;=3,"Q4",IF(MONTH(C258)&lt;=6,"Q1",IF(MONTH(C258)&lt;=9,"Q2","Q3"))))</f>
        <v/>
      </c>
      <c r="C258" s="26" t="n"/>
      <c r="D258" s="23" t="n"/>
      <c r="E258" s="19" t="n"/>
      <c r="F258" s="22">
        <f>IF(E258="","",IFERROR(VLOOKUP(E258,'Vendor Master'!$B$5:$Q$54,2,FALSE),""))</f>
        <v/>
      </c>
      <c r="G258" s="22">
        <f>IF(E258="","",IFERROR(VLOOKUP(E258,'Vendor Master'!$B$5:$Q$54,4,FALSE),""))</f>
        <v/>
      </c>
      <c r="H258" s="20">
        <f>IF(E258="","",IFERROR(VLOOKUP(G258,'Rate Master'!$B$5:$C$16,2,FALSE),""))</f>
        <v/>
      </c>
      <c r="I258" s="28" t="n"/>
      <c r="J258" s="29">
        <f>IF(E258="","",IFERROR(IF(VLOOKUP(E258,'Vendor Master'!$B$5:$Q$54,12,FALSE)="Y",VLOOKUP(E258,'Vendor Master'!$B$5:$Q$54,14,FALSE),0),""))</f>
        <v/>
      </c>
      <c r="K258" s="30">
        <f>IF(OR(E258="",I258="",J258=""),"",I258*J258)</f>
        <v/>
      </c>
      <c r="L258" s="30">
        <f>IF(OR(E258="",I258=""),"",I258+IF(K258="",0,K258))</f>
        <v/>
      </c>
      <c r="M258" s="25">
        <f>IF(E258="","",IFERROR(IF(F258="",0.2,IF(AND(VLOOKUP(E258,'Vendor Master'!$B$5:$Q$54,7,FALSE)="Y",C258&gt;=VLOOKUP(E258,'Vendor Master'!$B$5:$Q$54,9,FALSE),C258&lt;=VLOOKUP(E258,'Vendor Master'!$B$5:$Q$54,10,FALSE)),VLOOKUP(E258,'Vendor Master'!$B$5:$Q$54,11,FALSE),VLOOKUP(E258,'Vendor Master'!$B$5:$Q$54,6,FALSE))),""))</f>
        <v/>
      </c>
      <c r="N258" s="30">
        <f>IF(OR(E258="",I258="",M258=""),"",I258*M258)</f>
        <v/>
      </c>
      <c r="O258" s="30">
        <f>IF(OR(E258="",L258=""),"",L258-IF(N258="",0,N258))</f>
        <v/>
      </c>
      <c r="P258" s="26" t="n"/>
      <c r="Q258" s="23" t="n"/>
      <c r="R258" s="28" t="n"/>
      <c r="S258" s="22">
        <f>IF(OR(R258="",O258=""),"",IF(ROUND(R258,2)=ROUND(O258,2),"OK","CHECK"))</f>
        <v/>
      </c>
      <c r="T258" s="31">
        <f>IF(OR(R258="",O258=""),"",R258-O258)</f>
        <v/>
      </c>
      <c r="U258" s="19" t="n"/>
      <c r="V258" s="23" t="n"/>
      <c r="W258" s="32">
        <f>IF(V258="","",IFERROR(VLOOKUP(V258,'Challan Master'!$B$5:$D$124,3,FALSE),""))</f>
        <v/>
      </c>
      <c r="X258" s="22">
        <f>IF(V258="","",IFERROR(VLOOKUP(V258,'Challan Master'!$B$5:$D$124,2,FALSE),""))</f>
        <v/>
      </c>
      <c r="Y258" s="23" t="n"/>
    </row>
    <row r="259">
      <c r="A259" s="22">
        <f>IF(C259="","",ROW()-4)</f>
        <v/>
      </c>
      <c r="B259" s="22">
        <f>IF(C259="","",IF(MONTH(C259)&lt;=3,"Q4",IF(MONTH(C259)&lt;=6,"Q1",IF(MONTH(C259)&lt;=9,"Q2","Q3"))))</f>
        <v/>
      </c>
      <c r="C259" s="26" t="n"/>
      <c r="D259" s="23" t="n"/>
      <c r="E259" s="19" t="n"/>
      <c r="F259" s="22">
        <f>IF(E259="","",IFERROR(VLOOKUP(E259,'Vendor Master'!$B$5:$Q$54,2,FALSE),""))</f>
        <v/>
      </c>
      <c r="G259" s="22">
        <f>IF(E259="","",IFERROR(VLOOKUP(E259,'Vendor Master'!$B$5:$Q$54,4,FALSE),""))</f>
        <v/>
      </c>
      <c r="H259" s="20">
        <f>IF(E259="","",IFERROR(VLOOKUP(G259,'Rate Master'!$B$5:$C$16,2,FALSE),""))</f>
        <v/>
      </c>
      <c r="I259" s="28" t="n"/>
      <c r="J259" s="29">
        <f>IF(E259="","",IFERROR(IF(VLOOKUP(E259,'Vendor Master'!$B$5:$Q$54,12,FALSE)="Y",VLOOKUP(E259,'Vendor Master'!$B$5:$Q$54,14,FALSE),0),""))</f>
        <v/>
      </c>
      <c r="K259" s="30">
        <f>IF(OR(E259="",I259="",J259=""),"",I259*J259)</f>
        <v/>
      </c>
      <c r="L259" s="30">
        <f>IF(OR(E259="",I259=""),"",I259+IF(K259="",0,K259))</f>
        <v/>
      </c>
      <c r="M259" s="25">
        <f>IF(E259="","",IFERROR(IF(F259="",0.2,IF(AND(VLOOKUP(E259,'Vendor Master'!$B$5:$Q$54,7,FALSE)="Y",C259&gt;=VLOOKUP(E259,'Vendor Master'!$B$5:$Q$54,9,FALSE),C259&lt;=VLOOKUP(E259,'Vendor Master'!$B$5:$Q$54,10,FALSE)),VLOOKUP(E259,'Vendor Master'!$B$5:$Q$54,11,FALSE),VLOOKUP(E259,'Vendor Master'!$B$5:$Q$54,6,FALSE))),""))</f>
        <v/>
      </c>
      <c r="N259" s="30">
        <f>IF(OR(E259="",I259="",M259=""),"",I259*M259)</f>
        <v/>
      </c>
      <c r="O259" s="30">
        <f>IF(OR(E259="",L259=""),"",L259-IF(N259="",0,N259))</f>
        <v/>
      </c>
      <c r="P259" s="26" t="n"/>
      <c r="Q259" s="23" t="n"/>
      <c r="R259" s="28" t="n"/>
      <c r="S259" s="22">
        <f>IF(OR(R259="",O259=""),"",IF(ROUND(R259,2)=ROUND(O259,2),"OK","CHECK"))</f>
        <v/>
      </c>
      <c r="T259" s="31">
        <f>IF(OR(R259="",O259=""),"",R259-O259)</f>
        <v/>
      </c>
      <c r="U259" s="19" t="n"/>
      <c r="V259" s="23" t="n"/>
      <c r="W259" s="32">
        <f>IF(V259="","",IFERROR(VLOOKUP(V259,'Challan Master'!$B$5:$D$124,3,FALSE),""))</f>
        <v/>
      </c>
      <c r="X259" s="22">
        <f>IF(V259="","",IFERROR(VLOOKUP(V259,'Challan Master'!$B$5:$D$124,2,FALSE),""))</f>
        <v/>
      </c>
      <c r="Y259" s="23" t="n"/>
    </row>
    <row r="260">
      <c r="A260" s="22">
        <f>IF(C260="","",ROW()-4)</f>
        <v/>
      </c>
      <c r="B260" s="22">
        <f>IF(C260="","",IF(MONTH(C260)&lt;=3,"Q4",IF(MONTH(C260)&lt;=6,"Q1",IF(MONTH(C260)&lt;=9,"Q2","Q3"))))</f>
        <v/>
      </c>
      <c r="C260" s="26" t="n"/>
      <c r="D260" s="23" t="n"/>
      <c r="E260" s="19" t="n"/>
      <c r="F260" s="22">
        <f>IF(E260="","",IFERROR(VLOOKUP(E260,'Vendor Master'!$B$5:$Q$54,2,FALSE),""))</f>
        <v/>
      </c>
      <c r="G260" s="22">
        <f>IF(E260="","",IFERROR(VLOOKUP(E260,'Vendor Master'!$B$5:$Q$54,4,FALSE),""))</f>
        <v/>
      </c>
      <c r="H260" s="20">
        <f>IF(E260="","",IFERROR(VLOOKUP(G260,'Rate Master'!$B$5:$C$16,2,FALSE),""))</f>
        <v/>
      </c>
      <c r="I260" s="28" t="n"/>
      <c r="J260" s="29">
        <f>IF(E260="","",IFERROR(IF(VLOOKUP(E260,'Vendor Master'!$B$5:$Q$54,12,FALSE)="Y",VLOOKUP(E260,'Vendor Master'!$B$5:$Q$54,14,FALSE),0),""))</f>
        <v/>
      </c>
      <c r="K260" s="30">
        <f>IF(OR(E260="",I260="",J260=""),"",I260*J260)</f>
        <v/>
      </c>
      <c r="L260" s="30">
        <f>IF(OR(E260="",I260=""),"",I260+IF(K260="",0,K260))</f>
        <v/>
      </c>
      <c r="M260" s="25">
        <f>IF(E260="","",IFERROR(IF(F260="",0.2,IF(AND(VLOOKUP(E260,'Vendor Master'!$B$5:$Q$54,7,FALSE)="Y",C260&gt;=VLOOKUP(E260,'Vendor Master'!$B$5:$Q$54,9,FALSE),C260&lt;=VLOOKUP(E260,'Vendor Master'!$B$5:$Q$54,10,FALSE)),VLOOKUP(E260,'Vendor Master'!$B$5:$Q$54,11,FALSE),VLOOKUP(E260,'Vendor Master'!$B$5:$Q$54,6,FALSE))),""))</f>
        <v/>
      </c>
      <c r="N260" s="30">
        <f>IF(OR(E260="",I260="",M260=""),"",I260*M260)</f>
        <v/>
      </c>
      <c r="O260" s="30">
        <f>IF(OR(E260="",L260=""),"",L260-IF(N260="",0,N260))</f>
        <v/>
      </c>
      <c r="P260" s="26" t="n"/>
      <c r="Q260" s="23" t="n"/>
      <c r="R260" s="28" t="n"/>
      <c r="S260" s="22">
        <f>IF(OR(R260="",O260=""),"",IF(ROUND(R260,2)=ROUND(O260,2),"OK","CHECK"))</f>
        <v/>
      </c>
      <c r="T260" s="31">
        <f>IF(OR(R260="",O260=""),"",R260-O260)</f>
        <v/>
      </c>
      <c r="U260" s="19" t="n"/>
      <c r="V260" s="23" t="n"/>
      <c r="W260" s="32">
        <f>IF(V260="","",IFERROR(VLOOKUP(V260,'Challan Master'!$B$5:$D$124,3,FALSE),""))</f>
        <v/>
      </c>
      <c r="X260" s="22">
        <f>IF(V260="","",IFERROR(VLOOKUP(V260,'Challan Master'!$B$5:$D$124,2,FALSE),""))</f>
        <v/>
      </c>
      <c r="Y260" s="23" t="n"/>
    </row>
    <row r="261">
      <c r="A261" s="22">
        <f>IF(C261="","",ROW()-4)</f>
        <v/>
      </c>
      <c r="B261" s="22">
        <f>IF(C261="","",IF(MONTH(C261)&lt;=3,"Q4",IF(MONTH(C261)&lt;=6,"Q1",IF(MONTH(C261)&lt;=9,"Q2","Q3"))))</f>
        <v/>
      </c>
      <c r="C261" s="26" t="n"/>
      <c r="D261" s="23" t="n"/>
      <c r="E261" s="19" t="n"/>
      <c r="F261" s="22">
        <f>IF(E261="","",IFERROR(VLOOKUP(E261,'Vendor Master'!$B$5:$Q$54,2,FALSE),""))</f>
        <v/>
      </c>
      <c r="G261" s="22">
        <f>IF(E261="","",IFERROR(VLOOKUP(E261,'Vendor Master'!$B$5:$Q$54,4,FALSE),""))</f>
        <v/>
      </c>
      <c r="H261" s="20">
        <f>IF(E261="","",IFERROR(VLOOKUP(G261,'Rate Master'!$B$5:$C$16,2,FALSE),""))</f>
        <v/>
      </c>
      <c r="I261" s="28" t="n"/>
      <c r="J261" s="29">
        <f>IF(E261="","",IFERROR(IF(VLOOKUP(E261,'Vendor Master'!$B$5:$Q$54,12,FALSE)="Y",VLOOKUP(E261,'Vendor Master'!$B$5:$Q$54,14,FALSE),0),""))</f>
        <v/>
      </c>
      <c r="K261" s="30">
        <f>IF(OR(E261="",I261="",J261=""),"",I261*J261)</f>
        <v/>
      </c>
      <c r="L261" s="30">
        <f>IF(OR(E261="",I261=""),"",I261+IF(K261="",0,K261))</f>
        <v/>
      </c>
      <c r="M261" s="25">
        <f>IF(E261="","",IFERROR(IF(F261="",0.2,IF(AND(VLOOKUP(E261,'Vendor Master'!$B$5:$Q$54,7,FALSE)="Y",C261&gt;=VLOOKUP(E261,'Vendor Master'!$B$5:$Q$54,9,FALSE),C261&lt;=VLOOKUP(E261,'Vendor Master'!$B$5:$Q$54,10,FALSE)),VLOOKUP(E261,'Vendor Master'!$B$5:$Q$54,11,FALSE),VLOOKUP(E261,'Vendor Master'!$B$5:$Q$54,6,FALSE))),""))</f>
        <v/>
      </c>
      <c r="N261" s="30">
        <f>IF(OR(E261="",I261="",M261=""),"",I261*M261)</f>
        <v/>
      </c>
      <c r="O261" s="30">
        <f>IF(OR(E261="",L261=""),"",L261-IF(N261="",0,N261))</f>
        <v/>
      </c>
      <c r="P261" s="26" t="n"/>
      <c r="Q261" s="23" t="n"/>
      <c r="R261" s="28" t="n"/>
      <c r="S261" s="22">
        <f>IF(OR(R261="",O261=""),"",IF(ROUND(R261,2)=ROUND(O261,2),"OK","CHECK"))</f>
        <v/>
      </c>
      <c r="T261" s="31">
        <f>IF(OR(R261="",O261=""),"",R261-O261)</f>
        <v/>
      </c>
      <c r="U261" s="19" t="n"/>
      <c r="V261" s="23" t="n"/>
      <c r="W261" s="32">
        <f>IF(V261="","",IFERROR(VLOOKUP(V261,'Challan Master'!$B$5:$D$124,3,FALSE),""))</f>
        <v/>
      </c>
      <c r="X261" s="22">
        <f>IF(V261="","",IFERROR(VLOOKUP(V261,'Challan Master'!$B$5:$D$124,2,FALSE),""))</f>
        <v/>
      </c>
      <c r="Y261" s="23" t="n"/>
    </row>
    <row r="262">
      <c r="A262" s="22">
        <f>IF(C262="","",ROW()-4)</f>
        <v/>
      </c>
      <c r="B262" s="22">
        <f>IF(C262="","",IF(MONTH(C262)&lt;=3,"Q4",IF(MONTH(C262)&lt;=6,"Q1",IF(MONTH(C262)&lt;=9,"Q2","Q3"))))</f>
        <v/>
      </c>
      <c r="C262" s="26" t="n"/>
      <c r="D262" s="23" t="n"/>
      <c r="E262" s="19" t="n"/>
      <c r="F262" s="22">
        <f>IF(E262="","",IFERROR(VLOOKUP(E262,'Vendor Master'!$B$5:$Q$54,2,FALSE),""))</f>
        <v/>
      </c>
      <c r="G262" s="22">
        <f>IF(E262="","",IFERROR(VLOOKUP(E262,'Vendor Master'!$B$5:$Q$54,4,FALSE),""))</f>
        <v/>
      </c>
      <c r="H262" s="20">
        <f>IF(E262="","",IFERROR(VLOOKUP(G262,'Rate Master'!$B$5:$C$16,2,FALSE),""))</f>
        <v/>
      </c>
      <c r="I262" s="28" t="n"/>
      <c r="J262" s="29">
        <f>IF(E262="","",IFERROR(IF(VLOOKUP(E262,'Vendor Master'!$B$5:$Q$54,12,FALSE)="Y",VLOOKUP(E262,'Vendor Master'!$B$5:$Q$54,14,FALSE),0),""))</f>
        <v/>
      </c>
      <c r="K262" s="30">
        <f>IF(OR(E262="",I262="",J262=""),"",I262*J262)</f>
        <v/>
      </c>
      <c r="L262" s="30">
        <f>IF(OR(E262="",I262=""),"",I262+IF(K262="",0,K262))</f>
        <v/>
      </c>
      <c r="M262" s="25">
        <f>IF(E262="","",IFERROR(IF(F262="",0.2,IF(AND(VLOOKUP(E262,'Vendor Master'!$B$5:$Q$54,7,FALSE)="Y",C262&gt;=VLOOKUP(E262,'Vendor Master'!$B$5:$Q$54,9,FALSE),C262&lt;=VLOOKUP(E262,'Vendor Master'!$B$5:$Q$54,10,FALSE)),VLOOKUP(E262,'Vendor Master'!$B$5:$Q$54,11,FALSE),VLOOKUP(E262,'Vendor Master'!$B$5:$Q$54,6,FALSE))),""))</f>
        <v/>
      </c>
      <c r="N262" s="30">
        <f>IF(OR(E262="",I262="",M262=""),"",I262*M262)</f>
        <v/>
      </c>
      <c r="O262" s="30">
        <f>IF(OR(E262="",L262=""),"",L262-IF(N262="",0,N262))</f>
        <v/>
      </c>
      <c r="P262" s="26" t="n"/>
      <c r="Q262" s="23" t="n"/>
      <c r="R262" s="28" t="n"/>
      <c r="S262" s="22">
        <f>IF(OR(R262="",O262=""),"",IF(ROUND(R262,2)=ROUND(O262,2),"OK","CHECK"))</f>
        <v/>
      </c>
      <c r="T262" s="31">
        <f>IF(OR(R262="",O262=""),"",R262-O262)</f>
        <v/>
      </c>
      <c r="U262" s="19" t="n"/>
      <c r="V262" s="23" t="n"/>
      <c r="W262" s="32">
        <f>IF(V262="","",IFERROR(VLOOKUP(V262,'Challan Master'!$B$5:$D$124,3,FALSE),""))</f>
        <v/>
      </c>
      <c r="X262" s="22">
        <f>IF(V262="","",IFERROR(VLOOKUP(V262,'Challan Master'!$B$5:$D$124,2,FALSE),""))</f>
        <v/>
      </c>
      <c r="Y262" s="23" t="n"/>
    </row>
    <row r="263">
      <c r="A263" s="22">
        <f>IF(C263="","",ROW()-4)</f>
        <v/>
      </c>
      <c r="B263" s="22">
        <f>IF(C263="","",IF(MONTH(C263)&lt;=3,"Q4",IF(MONTH(C263)&lt;=6,"Q1",IF(MONTH(C263)&lt;=9,"Q2","Q3"))))</f>
        <v/>
      </c>
      <c r="C263" s="26" t="n"/>
      <c r="D263" s="23" t="n"/>
      <c r="E263" s="19" t="n"/>
      <c r="F263" s="22">
        <f>IF(E263="","",IFERROR(VLOOKUP(E263,'Vendor Master'!$B$5:$Q$54,2,FALSE),""))</f>
        <v/>
      </c>
      <c r="G263" s="22">
        <f>IF(E263="","",IFERROR(VLOOKUP(E263,'Vendor Master'!$B$5:$Q$54,4,FALSE),""))</f>
        <v/>
      </c>
      <c r="H263" s="20">
        <f>IF(E263="","",IFERROR(VLOOKUP(G263,'Rate Master'!$B$5:$C$16,2,FALSE),""))</f>
        <v/>
      </c>
      <c r="I263" s="28" t="n"/>
      <c r="J263" s="29">
        <f>IF(E263="","",IFERROR(IF(VLOOKUP(E263,'Vendor Master'!$B$5:$Q$54,12,FALSE)="Y",VLOOKUP(E263,'Vendor Master'!$B$5:$Q$54,14,FALSE),0),""))</f>
        <v/>
      </c>
      <c r="K263" s="30">
        <f>IF(OR(E263="",I263="",J263=""),"",I263*J263)</f>
        <v/>
      </c>
      <c r="L263" s="30">
        <f>IF(OR(E263="",I263=""),"",I263+IF(K263="",0,K263))</f>
        <v/>
      </c>
      <c r="M263" s="25">
        <f>IF(E263="","",IFERROR(IF(F263="",0.2,IF(AND(VLOOKUP(E263,'Vendor Master'!$B$5:$Q$54,7,FALSE)="Y",C263&gt;=VLOOKUP(E263,'Vendor Master'!$B$5:$Q$54,9,FALSE),C263&lt;=VLOOKUP(E263,'Vendor Master'!$B$5:$Q$54,10,FALSE)),VLOOKUP(E263,'Vendor Master'!$B$5:$Q$54,11,FALSE),VLOOKUP(E263,'Vendor Master'!$B$5:$Q$54,6,FALSE))),""))</f>
        <v/>
      </c>
      <c r="N263" s="30">
        <f>IF(OR(E263="",I263="",M263=""),"",I263*M263)</f>
        <v/>
      </c>
      <c r="O263" s="30">
        <f>IF(OR(E263="",L263=""),"",L263-IF(N263="",0,N263))</f>
        <v/>
      </c>
      <c r="P263" s="26" t="n"/>
      <c r="Q263" s="23" t="n"/>
      <c r="R263" s="28" t="n"/>
      <c r="S263" s="22">
        <f>IF(OR(R263="",O263=""),"",IF(ROUND(R263,2)=ROUND(O263,2),"OK","CHECK"))</f>
        <v/>
      </c>
      <c r="T263" s="31">
        <f>IF(OR(R263="",O263=""),"",R263-O263)</f>
        <v/>
      </c>
      <c r="U263" s="19" t="n"/>
      <c r="V263" s="23" t="n"/>
      <c r="W263" s="32">
        <f>IF(V263="","",IFERROR(VLOOKUP(V263,'Challan Master'!$B$5:$D$124,3,FALSE),""))</f>
        <v/>
      </c>
      <c r="X263" s="22">
        <f>IF(V263="","",IFERROR(VLOOKUP(V263,'Challan Master'!$B$5:$D$124,2,FALSE),""))</f>
        <v/>
      </c>
      <c r="Y263" s="23" t="n"/>
    </row>
    <row r="264">
      <c r="A264" s="22">
        <f>IF(C264="","",ROW()-4)</f>
        <v/>
      </c>
      <c r="B264" s="22">
        <f>IF(C264="","",IF(MONTH(C264)&lt;=3,"Q4",IF(MONTH(C264)&lt;=6,"Q1",IF(MONTH(C264)&lt;=9,"Q2","Q3"))))</f>
        <v/>
      </c>
      <c r="C264" s="26" t="n"/>
      <c r="D264" s="23" t="n"/>
      <c r="E264" s="19" t="n"/>
      <c r="F264" s="22">
        <f>IF(E264="","",IFERROR(VLOOKUP(E264,'Vendor Master'!$B$5:$Q$54,2,FALSE),""))</f>
        <v/>
      </c>
      <c r="G264" s="22">
        <f>IF(E264="","",IFERROR(VLOOKUP(E264,'Vendor Master'!$B$5:$Q$54,4,FALSE),""))</f>
        <v/>
      </c>
      <c r="H264" s="20">
        <f>IF(E264="","",IFERROR(VLOOKUP(G264,'Rate Master'!$B$5:$C$16,2,FALSE),""))</f>
        <v/>
      </c>
      <c r="I264" s="28" t="n"/>
      <c r="J264" s="29">
        <f>IF(E264="","",IFERROR(IF(VLOOKUP(E264,'Vendor Master'!$B$5:$Q$54,12,FALSE)="Y",VLOOKUP(E264,'Vendor Master'!$B$5:$Q$54,14,FALSE),0),""))</f>
        <v/>
      </c>
      <c r="K264" s="30">
        <f>IF(OR(E264="",I264="",J264=""),"",I264*J264)</f>
        <v/>
      </c>
      <c r="L264" s="30">
        <f>IF(OR(E264="",I264=""),"",I264+IF(K264="",0,K264))</f>
        <v/>
      </c>
      <c r="M264" s="25">
        <f>IF(E264="","",IFERROR(IF(F264="",0.2,IF(AND(VLOOKUP(E264,'Vendor Master'!$B$5:$Q$54,7,FALSE)="Y",C264&gt;=VLOOKUP(E264,'Vendor Master'!$B$5:$Q$54,9,FALSE),C264&lt;=VLOOKUP(E264,'Vendor Master'!$B$5:$Q$54,10,FALSE)),VLOOKUP(E264,'Vendor Master'!$B$5:$Q$54,11,FALSE),VLOOKUP(E264,'Vendor Master'!$B$5:$Q$54,6,FALSE))),""))</f>
        <v/>
      </c>
      <c r="N264" s="30">
        <f>IF(OR(E264="",I264="",M264=""),"",I264*M264)</f>
        <v/>
      </c>
      <c r="O264" s="30">
        <f>IF(OR(E264="",L264=""),"",L264-IF(N264="",0,N264))</f>
        <v/>
      </c>
      <c r="P264" s="26" t="n"/>
      <c r="Q264" s="23" t="n"/>
      <c r="R264" s="28" t="n"/>
      <c r="S264" s="22">
        <f>IF(OR(R264="",O264=""),"",IF(ROUND(R264,2)=ROUND(O264,2),"OK","CHECK"))</f>
        <v/>
      </c>
      <c r="T264" s="31">
        <f>IF(OR(R264="",O264=""),"",R264-O264)</f>
        <v/>
      </c>
      <c r="U264" s="19" t="n"/>
      <c r="V264" s="23" t="n"/>
      <c r="W264" s="32">
        <f>IF(V264="","",IFERROR(VLOOKUP(V264,'Challan Master'!$B$5:$D$124,3,FALSE),""))</f>
        <v/>
      </c>
      <c r="X264" s="22">
        <f>IF(V264="","",IFERROR(VLOOKUP(V264,'Challan Master'!$B$5:$D$124,2,FALSE),""))</f>
        <v/>
      </c>
      <c r="Y264" s="23" t="n"/>
    </row>
    <row r="265">
      <c r="A265" s="22">
        <f>IF(C265="","",ROW()-4)</f>
        <v/>
      </c>
      <c r="B265" s="22">
        <f>IF(C265="","",IF(MONTH(C265)&lt;=3,"Q4",IF(MONTH(C265)&lt;=6,"Q1",IF(MONTH(C265)&lt;=9,"Q2","Q3"))))</f>
        <v/>
      </c>
      <c r="C265" s="26" t="n"/>
      <c r="D265" s="23" t="n"/>
      <c r="E265" s="19" t="n"/>
      <c r="F265" s="22">
        <f>IF(E265="","",IFERROR(VLOOKUP(E265,'Vendor Master'!$B$5:$Q$54,2,FALSE),""))</f>
        <v/>
      </c>
      <c r="G265" s="22">
        <f>IF(E265="","",IFERROR(VLOOKUP(E265,'Vendor Master'!$B$5:$Q$54,4,FALSE),""))</f>
        <v/>
      </c>
      <c r="H265" s="20">
        <f>IF(E265="","",IFERROR(VLOOKUP(G265,'Rate Master'!$B$5:$C$16,2,FALSE),""))</f>
        <v/>
      </c>
      <c r="I265" s="28" t="n"/>
      <c r="J265" s="29">
        <f>IF(E265="","",IFERROR(IF(VLOOKUP(E265,'Vendor Master'!$B$5:$Q$54,12,FALSE)="Y",VLOOKUP(E265,'Vendor Master'!$B$5:$Q$54,14,FALSE),0),""))</f>
        <v/>
      </c>
      <c r="K265" s="30">
        <f>IF(OR(E265="",I265="",J265=""),"",I265*J265)</f>
        <v/>
      </c>
      <c r="L265" s="30">
        <f>IF(OR(E265="",I265=""),"",I265+IF(K265="",0,K265))</f>
        <v/>
      </c>
      <c r="M265" s="25">
        <f>IF(E265="","",IFERROR(IF(F265="",0.2,IF(AND(VLOOKUP(E265,'Vendor Master'!$B$5:$Q$54,7,FALSE)="Y",C265&gt;=VLOOKUP(E265,'Vendor Master'!$B$5:$Q$54,9,FALSE),C265&lt;=VLOOKUP(E265,'Vendor Master'!$B$5:$Q$54,10,FALSE)),VLOOKUP(E265,'Vendor Master'!$B$5:$Q$54,11,FALSE),VLOOKUP(E265,'Vendor Master'!$B$5:$Q$54,6,FALSE))),""))</f>
        <v/>
      </c>
      <c r="N265" s="30">
        <f>IF(OR(E265="",I265="",M265=""),"",I265*M265)</f>
        <v/>
      </c>
      <c r="O265" s="30">
        <f>IF(OR(E265="",L265=""),"",L265-IF(N265="",0,N265))</f>
        <v/>
      </c>
      <c r="P265" s="26" t="n"/>
      <c r="Q265" s="23" t="n"/>
      <c r="R265" s="28" t="n"/>
      <c r="S265" s="22">
        <f>IF(OR(R265="",O265=""),"",IF(ROUND(R265,2)=ROUND(O265,2),"OK","CHECK"))</f>
        <v/>
      </c>
      <c r="T265" s="31">
        <f>IF(OR(R265="",O265=""),"",R265-O265)</f>
        <v/>
      </c>
      <c r="U265" s="19" t="n"/>
      <c r="V265" s="23" t="n"/>
      <c r="W265" s="32">
        <f>IF(V265="","",IFERROR(VLOOKUP(V265,'Challan Master'!$B$5:$D$124,3,FALSE),""))</f>
        <v/>
      </c>
      <c r="X265" s="22">
        <f>IF(V265="","",IFERROR(VLOOKUP(V265,'Challan Master'!$B$5:$D$124,2,FALSE),""))</f>
        <v/>
      </c>
      <c r="Y265" s="23" t="n"/>
    </row>
    <row r="266">
      <c r="A266" s="22">
        <f>IF(C266="","",ROW()-4)</f>
        <v/>
      </c>
      <c r="B266" s="22">
        <f>IF(C266="","",IF(MONTH(C266)&lt;=3,"Q4",IF(MONTH(C266)&lt;=6,"Q1",IF(MONTH(C266)&lt;=9,"Q2","Q3"))))</f>
        <v/>
      </c>
      <c r="C266" s="26" t="n"/>
      <c r="D266" s="23" t="n"/>
      <c r="E266" s="19" t="n"/>
      <c r="F266" s="22">
        <f>IF(E266="","",IFERROR(VLOOKUP(E266,'Vendor Master'!$B$5:$Q$54,2,FALSE),""))</f>
        <v/>
      </c>
      <c r="G266" s="22">
        <f>IF(E266="","",IFERROR(VLOOKUP(E266,'Vendor Master'!$B$5:$Q$54,4,FALSE),""))</f>
        <v/>
      </c>
      <c r="H266" s="20">
        <f>IF(E266="","",IFERROR(VLOOKUP(G266,'Rate Master'!$B$5:$C$16,2,FALSE),""))</f>
        <v/>
      </c>
      <c r="I266" s="28" t="n"/>
      <c r="J266" s="29">
        <f>IF(E266="","",IFERROR(IF(VLOOKUP(E266,'Vendor Master'!$B$5:$Q$54,12,FALSE)="Y",VLOOKUP(E266,'Vendor Master'!$B$5:$Q$54,14,FALSE),0),""))</f>
        <v/>
      </c>
      <c r="K266" s="30">
        <f>IF(OR(E266="",I266="",J266=""),"",I266*J266)</f>
        <v/>
      </c>
      <c r="L266" s="30">
        <f>IF(OR(E266="",I266=""),"",I266+IF(K266="",0,K266))</f>
        <v/>
      </c>
      <c r="M266" s="25">
        <f>IF(E266="","",IFERROR(IF(F266="",0.2,IF(AND(VLOOKUP(E266,'Vendor Master'!$B$5:$Q$54,7,FALSE)="Y",C266&gt;=VLOOKUP(E266,'Vendor Master'!$B$5:$Q$54,9,FALSE),C266&lt;=VLOOKUP(E266,'Vendor Master'!$B$5:$Q$54,10,FALSE)),VLOOKUP(E266,'Vendor Master'!$B$5:$Q$54,11,FALSE),VLOOKUP(E266,'Vendor Master'!$B$5:$Q$54,6,FALSE))),""))</f>
        <v/>
      </c>
      <c r="N266" s="30">
        <f>IF(OR(E266="",I266="",M266=""),"",I266*M266)</f>
        <v/>
      </c>
      <c r="O266" s="30">
        <f>IF(OR(E266="",L266=""),"",L266-IF(N266="",0,N266))</f>
        <v/>
      </c>
      <c r="P266" s="26" t="n"/>
      <c r="Q266" s="23" t="n"/>
      <c r="R266" s="28" t="n"/>
      <c r="S266" s="22">
        <f>IF(OR(R266="",O266=""),"",IF(ROUND(R266,2)=ROUND(O266,2),"OK","CHECK"))</f>
        <v/>
      </c>
      <c r="T266" s="31">
        <f>IF(OR(R266="",O266=""),"",R266-O266)</f>
        <v/>
      </c>
      <c r="U266" s="19" t="n"/>
      <c r="V266" s="23" t="n"/>
      <c r="W266" s="32">
        <f>IF(V266="","",IFERROR(VLOOKUP(V266,'Challan Master'!$B$5:$D$124,3,FALSE),""))</f>
        <v/>
      </c>
      <c r="X266" s="22">
        <f>IF(V266="","",IFERROR(VLOOKUP(V266,'Challan Master'!$B$5:$D$124,2,FALSE),""))</f>
        <v/>
      </c>
      <c r="Y266" s="23" t="n"/>
    </row>
    <row r="267">
      <c r="A267" s="22">
        <f>IF(C267="","",ROW()-4)</f>
        <v/>
      </c>
      <c r="B267" s="22">
        <f>IF(C267="","",IF(MONTH(C267)&lt;=3,"Q4",IF(MONTH(C267)&lt;=6,"Q1",IF(MONTH(C267)&lt;=9,"Q2","Q3"))))</f>
        <v/>
      </c>
      <c r="C267" s="26" t="n"/>
      <c r="D267" s="23" t="n"/>
      <c r="E267" s="19" t="n"/>
      <c r="F267" s="22">
        <f>IF(E267="","",IFERROR(VLOOKUP(E267,'Vendor Master'!$B$5:$Q$54,2,FALSE),""))</f>
        <v/>
      </c>
      <c r="G267" s="22">
        <f>IF(E267="","",IFERROR(VLOOKUP(E267,'Vendor Master'!$B$5:$Q$54,4,FALSE),""))</f>
        <v/>
      </c>
      <c r="H267" s="20">
        <f>IF(E267="","",IFERROR(VLOOKUP(G267,'Rate Master'!$B$5:$C$16,2,FALSE),""))</f>
        <v/>
      </c>
      <c r="I267" s="28" t="n"/>
      <c r="J267" s="29">
        <f>IF(E267="","",IFERROR(IF(VLOOKUP(E267,'Vendor Master'!$B$5:$Q$54,12,FALSE)="Y",VLOOKUP(E267,'Vendor Master'!$B$5:$Q$54,14,FALSE),0),""))</f>
        <v/>
      </c>
      <c r="K267" s="30">
        <f>IF(OR(E267="",I267="",J267=""),"",I267*J267)</f>
        <v/>
      </c>
      <c r="L267" s="30">
        <f>IF(OR(E267="",I267=""),"",I267+IF(K267="",0,K267))</f>
        <v/>
      </c>
      <c r="M267" s="25">
        <f>IF(E267="","",IFERROR(IF(F267="",0.2,IF(AND(VLOOKUP(E267,'Vendor Master'!$B$5:$Q$54,7,FALSE)="Y",C267&gt;=VLOOKUP(E267,'Vendor Master'!$B$5:$Q$54,9,FALSE),C267&lt;=VLOOKUP(E267,'Vendor Master'!$B$5:$Q$54,10,FALSE)),VLOOKUP(E267,'Vendor Master'!$B$5:$Q$54,11,FALSE),VLOOKUP(E267,'Vendor Master'!$B$5:$Q$54,6,FALSE))),""))</f>
        <v/>
      </c>
      <c r="N267" s="30">
        <f>IF(OR(E267="",I267="",M267=""),"",I267*M267)</f>
        <v/>
      </c>
      <c r="O267" s="30">
        <f>IF(OR(E267="",L267=""),"",L267-IF(N267="",0,N267))</f>
        <v/>
      </c>
      <c r="P267" s="26" t="n"/>
      <c r="Q267" s="23" t="n"/>
      <c r="R267" s="28" t="n"/>
      <c r="S267" s="22">
        <f>IF(OR(R267="",O267=""),"",IF(ROUND(R267,2)=ROUND(O267,2),"OK","CHECK"))</f>
        <v/>
      </c>
      <c r="T267" s="31">
        <f>IF(OR(R267="",O267=""),"",R267-O267)</f>
        <v/>
      </c>
      <c r="U267" s="19" t="n"/>
      <c r="V267" s="23" t="n"/>
      <c r="W267" s="32">
        <f>IF(V267="","",IFERROR(VLOOKUP(V267,'Challan Master'!$B$5:$D$124,3,FALSE),""))</f>
        <v/>
      </c>
      <c r="X267" s="22">
        <f>IF(V267="","",IFERROR(VLOOKUP(V267,'Challan Master'!$B$5:$D$124,2,FALSE),""))</f>
        <v/>
      </c>
      <c r="Y267" s="23" t="n"/>
    </row>
    <row r="268">
      <c r="A268" s="22">
        <f>IF(C268="","",ROW()-4)</f>
        <v/>
      </c>
      <c r="B268" s="22">
        <f>IF(C268="","",IF(MONTH(C268)&lt;=3,"Q4",IF(MONTH(C268)&lt;=6,"Q1",IF(MONTH(C268)&lt;=9,"Q2","Q3"))))</f>
        <v/>
      </c>
      <c r="C268" s="26" t="n"/>
      <c r="D268" s="23" t="n"/>
      <c r="E268" s="19" t="n"/>
      <c r="F268" s="22">
        <f>IF(E268="","",IFERROR(VLOOKUP(E268,'Vendor Master'!$B$5:$Q$54,2,FALSE),""))</f>
        <v/>
      </c>
      <c r="G268" s="22">
        <f>IF(E268="","",IFERROR(VLOOKUP(E268,'Vendor Master'!$B$5:$Q$54,4,FALSE),""))</f>
        <v/>
      </c>
      <c r="H268" s="20">
        <f>IF(E268="","",IFERROR(VLOOKUP(G268,'Rate Master'!$B$5:$C$16,2,FALSE),""))</f>
        <v/>
      </c>
      <c r="I268" s="28" t="n"/>
      <c r="J268" s="29">
        <f>IF(E268="","",IFERROR(IF(VLOOKUP(E268,'Vendor Master'!$B$5:$Q$54,12,FALSE)="Y",VLOOKUP(E268,'Vendor Master'!$B$5:$Q$54,14,FALSE),0),""))</f>
        <v/>
      </c>
      <c r="K268" s="30">
        <f>IF(OR(E268="",I268="",J268=""),"",I268*J268)</f>
        <v/>
      </c>
      <c r="L268" s="30">
        <f>IF(OR(E268="",I268=""),"",I268+IF(K268="",0,K268))</f>
        <v/>
      </c>
      <c r="M268" s="25">
        <f>IF(E268="","",IFERROR(IF(F268="",0.2,IF(AND(VLOOKUP(E268,'Vendor Master'!$B$5:$Q$54,7,FALSE)="Y",C268&gt;=VLOOKUP(E268,'Vendor Master'!$B$5:$Q$54,9,FALSE),C268&lt;=VLOOKUP(E268,'Vendor Master'!$B$5:$Q$54,10,FALSE)),VLOOKUP(E268,'Vendor Master'!$B$5:$Q$54,11,FALSE),VLOOKUP(E268,'Vendor Master'!$B$5:$Q$54,6,FALSE))),""))</f>
        <v/>
      </c>
      <c r="N268" s="30">
        <f>IF(OR(E268="",I268="",M268=""),"",I268*M268)</f>
        <v/>
      </c>
      <c r="O268" s="30">
        <f>IF(OR(E268="",L268=""),"",L268-IF(N268="",0,N268))</f>
        <v/>
      </c>
      <c r="P268" s="26" t="n"/>
      <c r="Q268" s="23" t="n"/>
      <c r="R268" s="28" t="n"/>
      <c r="S268" s="22">
        <f>IF(OR(R268="",O268=""),"",IF(ROUND(R268,2)=ROUND(O268,2),"OK","CHECK"))</f>
        <v/>
      </c>
      <c r="T268" s="31">
        <f>IF(OR(R268="",O268=""),"",R268-O268)</f>
        <v/>
      </c>
      <c r="U268" s="19" t="n"/>
      <c r="V268" s="23" t="n"/>
      <c r="W268" s="32">
        <f>IF(V268="","",IFERROR(VLOOKUP(V268,'Challan Master'!$B$5:$D$124,3,FALSE),""))</f>
        <v/>
      </c>
      <c r="X268" s="22">
        <f>IF(V268="","",IFERROR(VLOOKUP(V268,'Challan Master'!$B$5:$D$124,2,FALSE),""))</f>
        <v/>
      </c>
      <c r="Y268" s="23" t="n"/>
    </row>
    <row r="269">
      <c r="A269" s="22">
        <f>IF(C269="","",ROW()-4)</f>
        <v/>
      </c>
      <c r="B269" s="22">
        <f>IF(C269="","",IF(MONTH(C269)&lt;=3,"Q4",IF(MONTH(C269)&lt;=6,"Q1",IF(MONTH(C269)&lt;=9,"Q2","Q3"))))</f>
        <v/>
      </c>
      <c r="C269" s="26" t="n"/>
      <c r="D269" s="23" t="n"/>
      <c r="E269" s="19" t="n"/>
      <c r="F269" s="22">
        <f>IF(E269="","",IFERROR(VLOOKUP(E269,'Vendor Master'!$B$5:$Q$54,2,FALSE),""))</f>
        <v/>
      </c>
      <c r="G269" s="22">
        <f>IF(E269="","",IFERROR(VLOOKUP(E269,'Vendor Master'!$B$5:$Q$54,4,FALSE),""))</f>
        <v/>
      </c>
      <c r="H269" s="20">
        <f>IF(E269="","",IFERROR(VLOOKUP(G269,'Rate Master'!$B$5:$C$16,2,FALSE),""))</f>
        <v/>
      </c>
      <c r="I269" s="28" t="n"/>
      <c r="J269" s="29">
        <f>IF(E269="","",IFERROR(IF(VLOOKUP(E269,'Vendor Master'!$B$5:$Q$54,12,FALSE)="Y",VLOOKUP(E269,'Vendor Master'!$B$5:$Q$54,14,FALSE),0),""))</f>
        <v/>
      </c>
      <c r="K269" s="30">
        <f>IF(OR(E269="",I269="",J269=""),"",I269*J269)</f>
        <v/>
      </c>
      <c r="L269" s="30">
        <f>IF(OR(E269="",I269=""),"",I269+IF(K269="",0,K269))</f>
        <v/>
      </c>
      <c r="M269" s="25">
        <f>IF(E269="","",IFERROR(IF(F269="",0.2,IF(AND(VLOOKUP(E269,'Vendor Master'!$B$5:$Q$54,7,FALSE)="Y",C269&gt;=VLOOKUP(E269,'Vendor Master'!$B$5:$Q$54,9,FALSE),C269&lt;=VLOOKUP(E269,'Vendor Master'!$B$5:$Q$54,10,FALSE)),VLOOKUP(E269,'Vendor Master'!$B$5:$Q$54,11,FALSE),VLOOKUP(E269,'Vendor Master'!$B$5:$Q$54,6,FALSE))),""))</f>
        <v/>
      </c>
      <c r="N269" s="30">
        <f>IF(OR(E269="",I269="",M269=""),"",I269*M269)</f>
        <v/>
      </c>
      <c r="O269" s="30">
        <f>IF(OR(E269="",L269=""),"",L269-IF(N269="",0,N269))</f>
        <v/>
      </c>
      <c r="P269" s="26" t="n"/>
      <c r="Q269" s="23" t="n"/>
      <c r="R269" s="28" t="n"/>
      <c r="S269" s="22">
        <f>IF(OR(R269="",O269=""),"",IF(ROUND(R269,2)=ROUND(O269,2),"OK","CHECK"))</f>
        <v/>
      </c>
      <c r="T269" s="31">
        <f>IF(OR(R269="",O269=""),"",R269-O269)</f>
        <v/>
      </c>
      <c r="U269" s="19" t="n"/>
      <c r="V269" s="23" t="n"/>
      <c r="W269" s="32">
        <f>IF(V269="","",IFERROR(VLOOKUP(V269,'Challan Master'!$B$5:$D$124,3,FALSE),""))</f>
        <v/>
      </c>
      <c r="X269" s="22">
        <f>IF(V269="","",IFERROR(VLOOKUP(V269,'Challan Master'!$B$5:$D$124,2,FALSE),""))</f>
        <v/>
      </c>
      <c r="Y269" s="23" t="n"/>
    </row>
    <row r="270">
      <c r="A270" s="22">
        <f>IF(C270="","",ROW()-4)</f>
        <v/>
      </c>
      <c r="B270" s="22">
        <f>IF(C270="","",IF(MONTH(C270)&lt;=3,"Q4",IF(MONTH(C270)&lt;=6,"Q1",IF(MONTH(C270)&lt;=9,"Q2","Q3"))))</f>
        <v/>
      </c>
      <c r="C270" s="26" t="n"/>
      <c r="D270" s="23" t="n"/>
      <c r="E270" s="19" t="n"/>
      <c r="F270" s="22">
        <f>IF(E270="","",IFERROR(VLOOKUP(E270,'Vendor Master'!$B$5:$Q$54,2,FALSE),""))</f>
        <v/>
      </c>
      <c r="G270" s="22">
        <f>IF(E270="","",IFERROR(VLOOKUP(E270,'Vendor Master'!$B$5:$Q$54,4,FALSE),""))</f>
        <v/>
      </c>
      <c r="H270" s="20">
        <f>IF(E270="","",IFERROR(VLOOKUP(G270,'Rate Master'!$B$5:$C$16,2,FALSE),""))</f>
        <v/>
      </c>
      <c r="I270" s="28" t="n"/>
      <c r="J270" s="29">
        <f>IF(E270="","",IFERROR(IF(VLOOKUP(E270,'Vendor Master'!$B$5:$Q$54,12,FALSE)="Y",VLOOKUP(E270,'Vendor Master'!$B$5:$Q$54,14,FALSE),0),""))</f>
        <v/>
      </c>
      <c r="K270" s="30">
        <f>IF(OR(E270="",I270="",J270=""),"",I270*J270)</f>
        <v/>
      </c>
      <c r="L270" s="30">
        <f>IF(OR(E270="",I270=""),"",I270+IF(K270="",0,K270))</f>
        <v/>
      </c>
      <c r="M270" s="25">
        <f>IF(E270="","",IFERROR(IF(F270="",0.2,IF(AND(VLOOKUP(E270,'Vendor Master'!$B$5:$Q$54,7,FALSE)="Y",C270&gt;=VLOOKUP(E270,'Vendor Master'!$B$5:$Q$54,9,FALSE),C270&lt;=VLOOKUP(E270,'Vendor Master'!$B$5:$Q$54,10,FALSE)),VLOOKUP(E270,'Vendor Master'!$B$5:$Q$54,11,FALSE),VLOOKUP(E270,'Vendor Master'!$B$5:$Q$54,6,FALSE))),""))</f>
        <v/>
      </c>
      <c r="N270" s="30">
        <f>IF(OR(E270="",I270="",M270=""),"",I270*M270)</f>
        <v/>
      </c>
      <c r="O270" s="30">
        <f>IF(OR(E270="",L270=""),"",L270-IF(N270="",0,N270))</f>
        <v/>
      </c>
      <c r="P270" s="26" t="n"/>
      <c r="Q270" s="23" t="n"/>
      <c r="R270" s="28" t="n"/>
      <c r="S270" s="22">
        <f>IF(OR(R270="",O270=""),"",IF(ROUND(R270,2)=ROUND(O270,2),"OK","CHECK"))</f>
        <v/>
      </c>
      <c r="T270" s="31">
        <f>IF(OR(R270="",O270=""),"",R270-O270)</f>
        <v/>
      </c>
      <c r="U270" s="19" t="n"/>
      <c r="V270" s="23" t="n"/>
      <c r="W270" s="32">
        <f>IF(V270="","",IFERROR(VLOOKUP(V270,'Challan Master'!$B$5:$D$124,3,FALSE),""))</f>
        <v/>
      </c>
      <c r="X270" s="22">
        <f>IF(V270="","",IFERROR(VLOOKUP(V270,'Challan Master'!$B$5:$D$124,2,FALSE),""))</f>
        <v/>
      </c>
      <c r="Y270" s="23" t="n"/>
    </row>
    <row r="271">
      <c r="A271" s="22">
        <f>IF(C271="","",ROW()-4)</f>
        <v/>
      </c>
      <c r="B271" s="22">
        <f>IF(C271="","",IF(MONTH(C271)&lt;=3,"Q4",IF(MONTH(C271)&lt;=6,"Q1",IF(MONTH(C271)&lt;=9,"Q2","Q3"))))</f>
        <v/>
      </c>
      <c r="C271" s="26" t="n"/>
      <c r="D271" s="23" t="n"/>
      <c r="E271" s="19" t="n"/>
      <c r="F271" s="22">
        <f>IF(E271="","",IFERROR(VLOOKUP(E271,'Vendor Master'!$B$5:$Q$54,2,FALSE),""))</f>
        <v/>
      </c>
      <c r="G271" s="22">
        <f>IF(E271="","",IFERROR(VLOOKUP(E271,'Vendor Master'!$B$5:$Q$54,4,FALSE),""))</f>
        <v/>
      </c>
      <c r="H271" s="20">
        <f>IF(E271="","",IFERROR(VLOOKUP(G271,'Rate Master'!$B$5:$C$16,2,FALSE),""))</f>
        <v/>
      </c>
      <c r="I271" s="28" t="n"/>
      <c r="J271" s="29">
        <f>IF(E271="","",IFERROR(IF(VLOOKUP(E271,'Vendor Master'!$B$5:$Q$54,12,FALSE)="Y",VLOOKUP(E271,'Vendor Master'!$B$5:$Q$54,14,FALSE),0),""))</f>
        <v/>
      </c>
      <c r="K271" s="30">
        <f>IF(OR(E271="",I271="",J271=""),"",I271*J271)</f>
        <v/>
      </c>
      <c r="L271" s="30">
        <f>IF(OR(E271="",I271=""),"",I271+IF(K271="",0,K271))</f>
        <v/>
      </c>
      <c r="M271" s="25">
        <f>IF(E271="","",IFERROR(IF(F271="",0.2,IF(AND(VLOOKUP(E271,'Vendor Master'!$B$5:$Q$54,7,FALSE)="Y",C271&gt;=VLOOKUP(E271,'Vendor Master'!$B$5:$Q$54,9,FALSE),C271&lt;=VLOOKUP(E271,'Vendor Master'!$B$5:$Q$54,10,FALSE)),VLOOKUP(E271,'Vendor Master'!$B$5:$Q$54,11,FALSE),VLOOKUP(E271,'Vendor Master'!$B$5:$Q$54,6,FALSE))),""))</f>
        <v/>
      </c>
      <c r="N271" s="30">
        <f>IF(OR(E271="",I271="",M271=""),"",I271*M271)</f>
        <v/>
      </c>
      <c r="O271" s="30">
        <f>IF(OR(E271="",L271=""),"",L271-IF(N271="",0,N271))</f>
        <v/>
      </c>
      <c r="P271" s="26" t="n"/>
      <c r="Q271" s="23" t="n"/>
      <c r="R271" s="28" t="n"/>
      <c r="S271" s="22">
        <f>IF(OR(R271="",O271=""),"",IF(ROUND(R271,2)=ROUND(O271,2),"OK","CHECK"))</f>
        <v/>
      </c>
      <c r="T271" s="31">
        <f>IF(OR(R271="",O271=""),"",R271-O271)</f>
        <v/>
      </c>
      <c r="U271" s="19" t="n"/>
      <c r="V271" s="23" t="n"/>
      <c r="W271" s="32">
        <f>IF(V271="","",IFERROR(VLOOKUP(V271,'Challan Master'!$B$5:$D$124,3,FALSE),""))</f>
        <v/>
      </c>
      <c r="X271" s="22">
        <f>IF(V271="","",IFERROR(VLOOKUP(V271,'Challan Master'!$B$5:$D$124,2,FALSE),""))</f>
        <v/>
      </c>
      <c r="Y271" s="23" t="n"/>
    </row>
    <row r="272">
      <c r="A272" s="22">
        <f>IF(C272="","",ROW()-4)</f>
        <v/>
      </c>
      <c r="B272" s="22">
        <f>IF(C272="","",IF(MONTH(C272)&lt;=3,"Q4",IF(MONTH(C272)&lt;=6,"Q1",IF(MONTH(C272)&lt;=9,"Q2","Q3"))))</f>
        <v/>
      </c>
      <c r="C272" s="26" t="n"/>
      <c r="D272" s="23" t="n"/>
      <c r="E272" s="19" t="n"/>
      <c r="F272" s="22">
        <f>IF(E272="","",IFERROR(VLOOKUP(E272,'Vendor Master'!$B$5:$Q$54,2,FALSE),""))</f>
        <v/>
      </c>
      <c r="G272" s="22">
        <f>IF(E272="","",IFERROR(VLOOKUP(E272,'Vendor Master'!$B$5:$Q$54,4,FALSE),""))</f>
        <v/>
      </c>
      <c r="H272" s="20">
        <f>IF(E272="","",IFERROR(VLOOKUP(G272,'Rate Master'!$B$5:$C$16,2,FALSE),""))</f>
        <v/>
      </c>
      <c r="I272" s="28" t="n"/>
      <c r="J272" s="29">
        <f>IF(E272="","",IFERROR(IF(VLOOKUP(E272,'Vendor Master'!$B$5:$Q$54,12,FALSE)="Y",VLOOKUP(E272,'Vendor Master'!$B$5:$Q$54,14,FALSE),0),""))</f>
        <v/>
      </c>
      <c r="K272" s="30">
        <f>IF(OR(E272="",I272="",J272=""),"",I272*J272)</f>
        <v/>
      </c>
      <c r="L272" s="30">
        <f>IF(OR(E272="",I272=""),"",I272+IF(K272="",0,K272))</f>
        <v/>
      </c>
      <c r="M272" s="25">
        <f>IF(E272="","",IFERROR(IF(F272="",0.2,IF(AND(VLOOKUP(E272,'Vendor Master'!$B$5:$Q$54,7,FALSE)="Y",C272&gt;=VLOOKUP(E272,'Vendor Master'!$B$5:$Q$54,9,FALSE),C272&lt;=VLOOKUP(E272,'Vendor Master'!$B$5:$Q$54,10,FALSE)),VLOOKUP(E272,'Vendor Master'!$B$5:$Q$54,11,FALSE),VLOOKUP(E272,'Vendor Master'!$B$5:$Q$54,6,FALSE))),""))</f>
        <v/>
      </c>
      <c r="N272" s="30">
        <f>IF(OR(E272="",I272="",M272=""),"",I272*M272)</f>
        <v/>
      </c>
      <c r="O272" s="30">
        <f>IF(OR(E272="",L272=""),"",L272-IF(N272="",0,N272))</f>
        <v/>
      </c>
      <c r="P272" s="26" t="n"/>
      <c r="Q272" s="23" t="n"/>
      <c r="R272" s="28" t="n"/>
      <c r="S272" s="22">
        <f>IF(OR(R272="",O272=""),"",IF(ROUND(R272,2)=ROUND(O272,2),"OK","CHECK"))</f>
        <v/>
      </c>
      <c r="T272" s="31">
        <f>IF(OR(R272="",O272=""),"",R272-O272)</f>
        <v/>
      </c>
      <c r="U272" s="19" t="n"/>
      <c r="V272" s="23" t="n"/>
      <c r="W272" s="32">
        <f>IF(V272="","",IFERROR(VLOOKUP(V272,'Challan Master'!$B$5:$D$124,3,FALSE),""))</f>
        <v/>
      </c>
      <c r="X272" s="22">
        <f>IF(V272="","",IFERROR(VLOOKUP(V272,'Challan Master'!$B$5:$D$124,2,FALSE),""))</f>
        <v/>
      </c>
      <c r="Y272" s="23" t="n"/>
    </row>
    <row r="273">
      <c r="A273" s="22">
        <f>IF(C273="","",ROW()-4)</f>
        <v/>
      </c>
      <c r="B273" s="22">
        <f>IF(C273="","",IF(MONTH(C273)&lt;=3,"Q4",IF(MONTH(C273)&lt;=6,"Q1",IF(MONTH(C273)&lt;=9,"Q2","Q3"))))</f>
        <v/>
      </c>
      <c r="C273" s="26" t="n"/>
      <c r="D273" s="23" t="n"/>
      <c r="E273" s="19" t="n"/>
      <c r="F273" s="22">
        <f>IF(E273="","",IFERROR(VLOOKUP(E273,'Vendor Master'!$B$5:$Q$54,2,FALSE),""))</f>
        <v/>
      </c>
      <c r="G273" s="22">
        <f>IF(E273="","",IFERROR(VLOOKUP(E273,'Vendor Master'!$B$5:$Q$54,4,FALSE),""))</f>
        <v/>
      </c>
      <c r="H273" s="20">
        <f>IF(E273="","",IFERROR(VLOOKUP(G273,'Rate Master'!$B$5:$C$16,2,FALSE),""))</f>
        <v/>
      </c>
      <c r="I273" s="28" t="n"/>
      <c r="J273" s="29">
        <f>IF(E273="","",IFERROR(IF(VLOOKUP(E273,'Vendor Master'!$B$5:$Q$54,12,FALSE)="Y",VLOOKUP(E273,'Vendor Master'!$B$5:$Q$54,14,FALSE),0),""))</f>
        <v/>
      </c>
      <c r="K273" s="30">
        <f>IF(OR(E273="",I273="",J273=""),"",I273*J273)</f>
        <v/>
      </c>
      <c r="L273" s="30">
        <f>IF(OR(E273="",I273=""),"",I273+IF(K273="",0,K273))</f>
        <v/>
      </c>
      <c r="M273" s="25">
        <f>IF(E273="","",IFERROR(IF(F273="",0.2,IF(AND(VLOOKUP(E273,'Vendor Master'!$B$5:$Q$54,7,FALSE)="Y",C273&gt;=VLOOKUP(E273,'Vendor Master'!$B$5:$Q$54,9,FALSE),C273&lt;=VLOOKUP(E273,'Vendor Master'!$B$5:$Q$54,10,FALSE)),VLOOKUP(E273,'Vendor Master'!$B$5:$Q$54,11,FALSE),VLOOKUP(E273,'Vendor Master'!$B$5:$Q$54,6,FALSE))),""))</f>
        <v/>
      </c>
      <c r="N273" s="30">
        <f>IF(OR(E273="",I273="",M273=""),"",I273*M273)</f>
        <v/>
      </c>
      <c r="O273" s="30">
        <f>IF(OR(E273="",L273=""),"",L273-IF(N273="",0,N273))</f>
        <v/>
      </c>
      <c r="P273" s="26" t="n"/>
      <c r="Q273" s="23" t="n"/>
      <c r="R273" s="28" t="n"/>
      <c r="S273" s="22">
        <f>IF(OR(R273="",O273=""),"",IF(ROUND(R273,2)=ROUND(O273,2),"OK","CHECK"))</f>
        <v/>
      </c>
      <c r="T273" s="31">
        <f>IF(OR(R273="",O273=""),"",R273-O273)</f>
        <v/>
      </c>
      <c r="U273" s="19" t="n"/>
      <c r="V273" s="23" t="n"/>
      <c r="W273" s="32">
        <f>IF(V273="","",IFERROR(VLOOKUP(V273,'Challan Master'!$B$5:$D$124,3,FALSE),""))</f>
        <v/>
      </c>
      <c r="X273" s="22">
        <f>IF(V273="","",IFERROR(VLOOKUP(V273,'Challan Master'!$B$5:$D$124,2,FALSE),""))</f>
        <v/>
      </c>
      <c r="Y273" s="23" t="n"/>
    </row>
    <row r="274">
      <c r="A274" s="22">
        <f>IF(C274="","",ROW()-4)</f>
        <v/>
      </c>
      <c r="B274" s="22">
        <f>IF(C274="","",IF(MONTH(C274)&lt;=3,"Q4",IF(MONTH(C274)&lt;=6,"Q1",IF(MONTH(C274)&lt;=9,"Q2","Q3"))))</f>
        <v/>
      </c>
      <c r="C274" s="26" t="n"/>
      <c r="D274" s="23" t="n"/>
      <c r="E274" s="19" t="n"/>
      <c r="F274" s="22">
        <f>IF(E274="","",IFERROR(VLOOKUP(E274,'Vendor Master'!$B$5:$Q$54,2,FALSE),""))</f>
        <v/>
      </c>
      <c r="G274" s="22">
        <f>IF(E274="","",IFERROR(VLOOKUP(E274,'Vendor Master'!$B$5:$Q$54,4,FALSE),""))</f>
        <v/>
      </c>
      <c r="H274" s="20">
        <f>IF(E274="","",IFERROR(VLOOKUP(G274,'Rate Master'!$B$5:$C$16,2,FALSE),""))</f>
        <v/>
      </c>
      <c r="I274" s="28" t="n"/>
      <c r="J274" s="29">
        <f>IF(E274="","",IFERROR(IF(VLOOKUP(E274,'Vendor Master'!$B$5:$Q$54,12,FALSE)="Y",VLOOKUP(E274,'Vendor Master'!$B$5:$Q$54,14,FALSE),0),""))</f>
        <v/>
      </c>
      <c r="K274" s="30">
        <f>IF(OR(E274="",I274="",J274=""),"",I274*J274)</f>
        <v/>
      </c>
      <c r="L274" s="30">
        <f>IF(OR(E274="",I274=""),"",I274+IF(K274="",0,K274))</f>
        <v/>
      </c>
      <c r="M274" s="25">
        <f>IF(E274="","",IFERROR(IF(F274="",0.2,IF(AND(VLOOKUP(E274,'Vendor Master'!$B$5:$Q$54,7,FALSE)="Y",C274&gt;=VLOOKUP(E274,'Vendor Master'!$B$5:$Q$54,9,FALSE),C274&lt;=VLOOKUP(E274,'Vendor Master'!$B$5:$Q$54,10,FALSE)),VLOOKUP(E274,'Vendor Master'!$B$5:$Q$54,11,FALSE),VLOOKUP(E274,'Vendor Master'!$B$5:$Q$54,6,FALSE))),""))</f>
        <v/>
      </c>
      <c r="N274" s="30">
        <f>IF(OR(E274="",I274="",M274=""),"",I274*M274)</f>
        <v/>
      </c>
      <c r="O274" s="30">
        <f>IF(OR(E274="",L274=""),"",L274-IF(N274="",0,N274))</f>
        <v/>
      </c>
      <c r="P274" s="26" t="n"/>
      <c r="Q274" s="23" t="n"/>
      <c r="R274" s="28" t="n"/>
      <c r="S274" s="22">
        <f>IF(OR(R274="",O274=""),"",IF(ROUND(R274,2)=ROUND(O274,2),"OK","CHECK"))</f>
        <v/>
      </c>
      <c r="T274" s="31">
        <f>IF(OR(R274="",O274=""),"",R274-O274)</f>
        <v/>
      </c>
      <c r="U274" s="19" t="n"/>
      <c r="V274" s="23" t="n"/>
      <c r="W274" s="32">
        <f>IF(V274="","",IFERROR(VLOOKUP(V274,'Challan Master'!$B$5:$D$124,3,FALSE),""))</f>
        <v/>
      </c>
      <c r="X274" s="22">
        <f>IF(V274="","",IFERROR(VLOOKUP(V274,'Challan Master'!$B$5:$D$124,2,FALSE),""))</f>
        <v/>
      </c>
      <c r="Y274" s="23" t="n"/>
    </row>
    <row r="275">
      <c r="A275" s="22">
        <f>IF(C275="","",ROW()-4)</f>
        <v/>
      </c>
      <c r="B275" s="22">
        <f>IF(C275="","",IF(MONTH(C275)&lt;=3,"Q4",IF(MONTH(C275)&lt;=6,"Q1",IF(MONTH(C275)&lt;=9,"Q2","Q3"))))</f>
        <v/>
      </c>
      <c r="C275" s="26" t="n"/>
      <c r="D275" s="23" t="n"/>
      <c r="E275" s="19" t="n"/>
      <c r="F275" s="22">
        <f>IF(E275="","",IFERROR(VLOOKUP(E275,'Vendor Master'!$B$5:$Q$54,2,FALSE),""))</f>
        <v/>
      </c>
      <c r="G275" s="22">
        <f>IF(E275="","",IFERROR(VLOOKUP(E275,'Vendor Master'!$B$5:$Q$54,4,FALSE),""))</f>
        <v/>
      </c>
      <c r="H275" s="20">
        <f>IF(E275="","",IFERROR(VLOOKUP(G275,'Rate Master'!$B$5:$C$16,2,FALSE),""))</f>
        <v/>
      </c>
      <c r="I275" s="28" t="n"/>
      <c r="J275" s="29">
        <f>IF(E275="","",IFERROR(IF(VLOOKUP(E275,'Vendor Master'!$B$5:$Q$54,12,FALSE)="Y",VLOOKUP(E275,'Vendor Master'!$B$5:$Q$54,14,FALSE),0),""))</f>
        <v/>
      </c>
      <c r="K275" s="30">
        <f>IF(OR(E275="",I275="",J275=""),"",I275*J275)</f>
        <v/>
      </c>
      <c r="L275" s="30">
        <f>IF(OR(E275="",I275=""),"",I275+IF(K275="",0,K275))</f>
        <v/>
      </c>
      <c r="M275" s="25">
        <f>IF(E275="","",IFERROR(IF(F275="",0.2,IF(AND(VLOOKUP(E275,'Vendor Master'!$B$5:$Q$54,7,FALSE)="Y",C275&gt;=VLOOKUP(E275,'Vendor Master'!$B$5:$Q$54,9,FALSE),C275&lt;=VLOOKUP(E275,'Vendor Master'!$B$5:$Q$54,10,FALSE)),VLOOKUP(E275,'Vendor Master'!$B$5:$Q$54,11,FALSE),VLOOKUP(E275,'Vendor Master'!$B$5:$Q$54,6,FALSE))),""))</f>
        <v/>
      </c>
      <c r="N275" s="30">
        <f>IF(OR(E275="",I275="",M275=""),"",I275*M275)</f>
        <v/>
      </c>
      <c r="O275" s="30">
        <f>IF(OR(E275="",L275=""),"",L275-IF(N275="",0,N275))</f>
        <v/>
      </c>
      <c r="P275" s="26" t="n"/>
      <c r="Q275" s="23" t="n"/>
      <c r="R275" s="28" t="n"/>
      <c r="S275" s="22">
        <f>IF(OR(R275="",O275=""),"",IF(ROUND(R275,2)=ROUND(O275,2),"OK","CHECK"))</f>
        <v/>
      </c>
      <c r="T275" s="31">
        <f>IF(OR(R275="",O275=""),"",R275-O275)</f>
        <v/>
      </c>
      <c r="U275" s="19" t="n"/>
      <c r="V275" s="23" t="n"/>
      <c r="W275" s="32">
        <f>IF(V275="","",IFERROR(VLOOKUP(V275,'Challan Master'!$B$5:$D$124,3,FALSE),""))</f>
        <v/>
      </c>
      <c r="X275" s="22">
        <f>IF(V275="","",IFERROR(VLOOKUP(V275,'Challan Master'!$B$5:$D$124,2,FALSE),""))</f>
        <v/>
      </c>
      <c r="Y275" s="23" t="n"/>
    </row>
    <row r="276">
      <c r="A276" s="22">
        <f>IF(C276="","",ROW()-4)</f>
        <v/>
      </c>
      <c r="B276" s="22">
        <f>IF(C276="","",IF(MONTH(C276)&lt;=3,"Q4",IF(MONTH(C276)&lt;=6,"Q1",IF(MONTH(C276)&lt;=9,"Q2","Q3"))))</f>
        <v/>
      </c>
      <c r="C276" s="26" t="n"/>
      <c r="D276" s="23" t="n"/>
      <c r="E276" s="19" t="n"/>
      <c r="F276" s="22">
        <f>IF(E276="","",IFERROR(VLOOKUP(E276,'Vendor Master'!$B$5:$Q$54,2,FALSE),""))</f>
        <v/>
      </c>
      <c r="G276" s="22">
        <f>IF(E276="","",IFERROR(VLOOKUP(E276,'Vendor Master'!$B$5:$Q$54,4,FALSE),""))</f>
        <v/>
      </c>
      <c r="H276" s="20">
        <f>IF(E276="","",IFERROR(VLOOKUP(G276,'Rate Master'!$B$5:$C$16,2,FALSE),""))</f>
        <v/>
      </c>
      <c r="I276" s="28" t="n"/>
      <c r="J276" s="29">
        <f>IF(E276="","",IFERROR(IF(VLOOKUP(E276,'Vendor Master'!$B$5:$Q$54,12,FALSE)="Y",VLOOKUP(E276,'Vendor Master'!$B$5:$Q$54,14,FALSE),0),""))</f>
        <v/>
      </c>
      <c r="K276" s="30">
        <f>IF(OR(E276="",I276="",J276=""),"",I276*J276)</f>
        <v/>
      </c>
      <c r="L276" s="30">
        <f>IF(OR(E276="",I276=""),"",I276+IF(K276="",0,K276))</f>
        <v/>
      </c>
      <c r="M276" s="25">
        <f>IF(E276="","",IFERROR(IF(F276="",0.2,IF(AND(VLOOKUP(E276,'Vendor Master'!$B$5:$Q$54,7,FALSE)="Y",C276&gt;=VLOOKUP(E276,'Vendor Master'!$B$5:$Q$54,9,FALSE),C276&lt;=VLOOKUP(E276,'Vendor Master'!$B$5:$Q$54,10,FALSE)),VLOOKUP(E276,'Vendor Master'!$B$5:$Q$54,11,FALSE),VLOOKUP(E276,'Vendor Master'!$B$5:$Q$54,6,FALSE))),""))</f>
        <v/>
      </c>
      <c r="N276" s="30">
        <f>IF(OR(E276="",I276="",M276=""),"",I276*M276)</f>
        <v/>
      </c>
      <c r="O276" s="30">
        <f>IF(OR(E276="",L276=""),"",L276-IF(N276="",0,N276))</f>
        <v/>
      </c>
      <c r="P276" s="26" t="n"/>
      <c r="Q276" s="23" t="n"/>
      <c r="R276" s="28" t="n"/>
      <c r="S276" s="22">
        <f>IF(OR(R276="",O276=""),"",IF(ROUND(R276,2)=ROUND(O276,2),"OK","CHECK"))</f>
        <v/>
      </c>
      <c r="T276" s="31">
        <f>IF(OR(R276="",O276=""),"",R276-O276)</f>
        <v/>
      </c>
      <c r="U276" s="19" t="n"/>
      <c r="V276" s="23" t="n"/>
      <c r="W276" s="32">
        <f>IF(V276="","",IFERROR(VLOOKUP(V276,'Challan Master'!$B$5:$D$124,3,FALSE),""))</f>
        <v/>
      </c>
      <c r="X276" s="22">
        <f>IF(V276="","",IFERROR(VLOOKUP(V276,'Challan Master'!$B$5:$D$124,2,FALSE),""))</f>
        <v/>
      </c>
      <c r="Y276" s="23" t="n"/>
    </row>
    <row r="277">
      <c r="A277" s="22">
        <f>IF(C277="","",ROW()-4)</f>
        <v/>
      </c>
      <c r="B277" s="22">
        <f>IF(C277="","",IF(MONTH(C277)&lt;=3,"Q4",IF(MONTH(C277)&lt;=6,"Q1",IF(MONTH(C277)&lt;=9,"Q2","Q3"))))</f>
        <v/>
      </c>
      <c r="C277" s="26" t="n"/>
      <c r="D277" s="23" t="n"/>
      <c r="E277" s="19" t="n"/>
      <c r="F277" s="22">
        <f>IF(E277="","",IFERROR(VLOOKUP(E277,'Vendor Master'!$B$5:$Q$54,2,FALSE),""))</f>
        <v/>
      </c>
      <c r="G277" s="22">
        <f>IF(E277="","",IFERROR(VLOOKUP(E277,'Vendor Master'!$B$5:$Q$54,4,FALSE),""))</f>
        <v/>
      </c>
      <c r="H277" s="20">
        <f>IF(E277="","",IFERROR(VLOOKUP(G277,'Rate Master'!$B$5:$C$16,2,FALSE),""))</f>
        <v/>
      </c>
      <c r="I277" s="28" t="n"/>
      <c r="J277" s="29">
        <f>IF(E277="","",IFERROR(IF(VLOOKUP(E277,'Vendor Master'!$B$5:$Q$54,12,FALSE)="Y",VLOOKUP(E277,'Vendor Master'!$B$5:$Q$54,14,FALSE),0),""))</f>
        <v/>
      </c>
      <c r="K277" s="30">
        <f>IF(OR(E277="",I277="",J277=""),"",I277*J277)</f>
        <v/>
      </c>
      <c r="L277" s="30">
        <f>IF(OR(E277="",I277=""),"",I277+IF(K277="",0,K277))</f>
        <v/>
      </c>
      <c r="M277" s="25">
        <f>IF(E277="","",IFERROR(IF(F277="",0.2,IF(AND(VLOOKUP(E277,'Vendor Master'!$B$5:$Q$54,7,FALSE)="Y",C277&gt;=VLOOKUP(E277,'Vendor Master'!$B$5:$Q$54,9,FALSE),C277&lt;=VLOOKUP(E277,'Vendor Master'!$B$5:$Q$54,10,FALSE)),VLOOKUP(E277,'Vendor Master'!$B$5:$Q$54,11,FALSE),VLOOKUP(E277,'Vendor Master'!$B$5:$Q$54,6,FALSE))),""))</f>
        <v/>
      </c>
      <c r="N277" s="30">
        <f>IF(OR(E277="",I277="",M277=""),"",I277*M277)</f>
        <v/>
      </c>
      <c r="O277" s="30">
        <f>IF(OR(E277="",L277=""),"",L277-IF(N277="",0,N277))</f>
        <v/>
      </c>
      <c r="P277" s="26" t="n"/>
      <c r="Q277" s="23" t="n"/>
      <c r="R277" s="28" t="n"/>
      <c r="S277" s="22">
        <f>IF(OR(R277="",O277=""),"",IF(ROUND(R277,2)=ROUND(O277,2),"OK","CHECK"))</f>
        <v/>
      </c>
      <c r="T277" s="31">
        <f>IF(OR(R277="",O277=""),"",R277-O277)</f>
        <v/>
      </c>
      <c r="U277" s="19" t="n"/>
      <c r="V277" s="23" t="n"/>
      <c r="W277" s="32">
        <f>IF(V277="","",IFERROR(VLOOKUP(V277,'Challan Master'!$B$5:$D$124,3,FALSE),""))</f>
        <v/>
      </c>
      <c r="X277" s="22">
        <f>IF(V277="","",IFERROR(VLOOKUP(V277,'Challan Master'!$B$5:$D$124,2,FALSE),""))</f>
        <v/>
      </c>
      <c r="Y277" s="23" t="n"/>
    </row>
    <row r="278">
      <c r="A278" s="22">
        <f>IF(C278="","",ROW()-4)</f>
        <v/>
      </c>
      <c r="B278" s="22">
        <f>IF(C278="","",IF(MONTH(C278)&lt;=3,"Q4",IF(MONTH(C278)&lt;=6,"Q1",IF(MONTH(C278)&lt;=9,"Q2","Q3"))))</f>
        <v/>
      </c>
      <c r="C278" s="26" t="n"/>
      <c r="D278" s="23" t="n"/>
      <c r="E278" s="19" t="n"/>
      <c r="F278" s="22">
        <f>IF(E278="","",IFERROR(VLOOKUP(E278,'Vendor Master'!$B$5:$Q$54,2,FALSE),""))</f>
        <v/>
      </c>
      <c r="G278" s="22">
        <f>IF(E278="","",IFERROR(VLOOKUP(E278,'Vendor Master'!$B$5:$Q$54,4,FALSE),""))</f>
        <v/>
      </c>
      <c r="H278" s="20">
        <f>IF(E278="","",IFERROR(VLOOKUP(G278,'Rate Master'!$B$5:$C$16,2,FALSE),""))</f>
        <v/>
      </c>
      <c r="I278" s="28" t="n"/>
      <c r="J278" s="29">
        <f>IF(E278="","",IFERROR(IF(VLOOKUP(E278,'Vendor Master'!$B$5:$Q$54,12,FALSE)="Y",VLOOKUP(E278,'Vendor Master'!$B$5:$Q$54,14,FALSE),0),""))</f>
        <v/>
      </c>
      <c r="K278" s="30">
        <f>IF(OR(E278="",I278="",J278=""),"",I278*J278)</f>
        <v/>
      </c>
      <c r="L278" s="30">
        <f>IF(OR(E278="",I278=""),"",I278+IF(K278="",0,K278))</f>
        <v/>
      </c>
      <c r="M278" s="25">
        <f>IF(E278="","",IFERROR(IF(F278="",0.2,IF(AND(VLOOKUP(E278,'Vendor Master'!$B$5:$Q$54,7,FALSE)="Y",C278&gt;=VLOOKUP(E278,'Vendor Master'!$B$5:$Q$54,9,FALSE),C278&lt;=VLOOKUP(E278,'Vendor Master'!$B$5:$Q$54,10,FALSE)),VLOOKUP(E278,'Vendor Master'!$B$5:$Q$54,11,FALSE),VLOOKUP(E278,'Vendor Master'!$B$5:$Q$54,6,FALSE))),""))</f>
        <v/>
      </c>
      <c r="N278" s="30">
        <f>IF(OR(E278="",I278="",M278=""),"",I278*M278)</f>
        <v/>
      </c>
      <c r="O278" s="30">
        <f>IF(OR(E278="",L278=""),"",L278-IF(N278="",0,N278))</f>
        <v/>
      </c>
      <c r="P278" s="26" t="n"/>
      <c r="Q278" s="23" t="n"/>
      <c r="R278" s="28" t="n"/>
      <c r="S278" s="22">
        <f>IF(OR(R278="",O278=""),"",IF(ROUND(R278,2)=ROUND(O278,2),"OK","CHECK"))</f>
        <v/>
      </c>
      <c r="T278" s="31">
        <f>IF(OR(R278="",O278=""),"",R278-O278)</f>
        <v/>
      </c>
      <c r="U278" s="19" t="n"/>
      <c r="V278" s="23" t="n"/>
      <c r="W278" s="32">
        <f>IF(V278="","",IFERROR(VLOOKUP(V278,'Challan Master'!$B$5:$D$124,3,FALSE),""))</f>
        <v/>
      </c>
      <c r="X278" s="22">
        <f>IF(V278="","",IFERROR(VLOOKUP(V278,'Challan Master'!$B$5:$D$124,2,FALSE),""))</f>
        <v/>
      </c>
      <c r="Y278" s="23" t="n"/>
    </row>
    <row r="279">
      <c r="A279" s="22">
        <f>IF(C279="","",ROW()-4)</f>
        <v/>
      </c>
      <c r="B279" s="22">
        <f>IF(C279="","",IF(MONTH(C279)&lt;=3,"Q4",IF(MONTH(C279)&lt;=6,"Q1",IF(MONTH(C279)&lt;=9,"Q2","Q3"))))</f>
        <v/>
      </c>
      <c r="C279" s="26" t="n"/>
      <c r="D279" s="23" t="n"/>
      <c r="E279" s="19" t="n"/>
      <c r="F279" s="22">
        <f>IF(E279="","",IFERROR(VLOOKUP(E279,'Vendor Master'!$B$5:$Q$54,2,FALSE),""))</f>
        <v/>
      </c>
      <c r="G279" s="22">
        <f>IF(E279="","",IFERROR(VLOOKUP(E279,'Vendor Master'!$B$5:$Q$54,4,FALSE),""))</f>
        <v/>
      </c>
      <c r="H279" s="20">
        <f>IF(E279="","",IFERROR(VLOOKUP(G279,'Rate Master'!$B$5:$C$16,2,FALSE),""))</f>
        <v/>
      </c>
      <c r="I279" s="28" t="n"/>
      <c r="J279" s="29">
        <f>IF(E279="","",IFERROR(IF(VLOOKUP(E279,'Vendor Master'!$B$5:$Q$54,12,FALSE)="Y",VLOOKUP(E279,'Vendor Master'!$B$5:$Q$54,14,FALSE),0),""))</f>
        <v/>
      </c>
      <c r="K279" s="30">
        <f>IF(OR(E279="",I279="",J279=""),"",I279*J279)</f>
        <v/>
      </c>
      <c r="L279" s="30">
        <f>IF(OR(E279="",I279=""),"",I279+IF(K279="",0,K279))</f>
        <v/>
      </c>
      <c r="M279" s="25">
        <f>IF(E279="","",IFERROR(IF(F279="",0.2,IF(AND(VLOOKUP(E279,'Vendor Master'!$B$5:$Q$54,7,FALSE)="Y",C279&gt;=VLOOKUP(E279,'Vendor Master'!$B$5:$Q$54,9,FALSE),C279&lt;=VLOOKUP(E279,'Vendor Master'!$B$5:$Q$54,10,FALSE)),VLOOKUP(E279,'Vendor Master'!$B$5:$Q$54,11,FALSE),VLOOKUP(E279,'Vendor Master'!$B$5:$Q$54,6,FALSE))),""))</f>
        <v/>
      </c>
      <c r="N279" s="30">
        <f>IF(OR(E279="",I279="",M279=""),"",I279*M279)</f>
        <v/>
      </c>
      <c r="O279" s="30">
        <f>IF(OR(E279="",L279=""),"",L279-IF(N279="",0,N279))</f>
        <v/>
      </c>
      <c r="P279" s="26" t="n"/>
      <c r="Q279" s="23" t="n"/>
      <c r="R279" s="28" t="n"/>
      <c r="S279" s="22">
        <f>IF(OR(R279="",O279=""),"",IF(ROUND(R279,2)=ROUND(O279,2),"OK","CHECK"))</f>
        <v/>
      </c>
      <c r="T279" s="31">
        <f>IF(OR(R279="",O279=""),"",R279-O279)</f>
        <v/>
      </c>
      <c r="U279" s="19" t="n"/>
      <c r="V279" s="23" t="n"/>
      <c r="W279" s="32">
        <f>IF(V279="","",IFERROR(VLOOKUP(V279,'Challan Master'!$B$5:$D$124,3,FALSE),""))</f>
        <v/>
      </c>
      <c r="X279" s="22">
        <f>IF(V279="","",IFERROR(VLOOKUP(V279,'Challan Master'!$B$5:$D$124,2,FALSE),""))</f>
        <v/>
      </c>
      <c r="Y279" s="23" t="n"/>
    </row>
    <row r="280">
      <c r="A280" s="22">
        <f>IF(C280="","",ROW()-4)</f>
        <v/>
      </c>
      <c r="B280" s="22">
        <f>IF(C280="","",IF(MONTH(C280)&lt;=3,"Q4",IF(MONTH(C280)&lt;=6,"Q1",IF(MONTH(C280)&lt;=9,"Q2","Q3"))))</f>
        <v/>
      </c>
      <c r="C280" s="26" t="n"/>
      <c r="D280" s="23" t="n"/>
      <c r="E280" s="19" t="n"/>
      <c r="F280" s="22">
        <f>IF(E280="","",IFERROR(VLOOKUP(E280,'Vendor Master'!$B$5:$Q$54,2,FALSE),""))</f>
        <v/>
      </c>
      <c r="G280" s="22">
        <f>IF(E280="","",IFERROR(VLOOKUP(E280,'Vendor Master'!$B$5:$Q$54,4,FALSE),""))</f>
        <v/>
      </c>
      <c r="H280" s="20">
        <f>IF(E280="","",IFERROR(VLOOKUP(G280,'Rate Master'!$B$5:$C$16,2,FALSE),""))</f>
        <v/>
      </c>
      <c r="I280" s="28" t="n"/>
      <c r="J280" s="29">
        <f>IF(E280="","",IFERROR(IF(VLOOKUP(E280,'Vendor Master'!$B$5:$Q$54,12,FALSE)="Y",VLOOKUP(E280,'Vendor Master'!$B$5:$Q$54,14,FALSE),0),""))</f>
        <v/>
      </c>
      <c r="K280" s="30">
        <f>IF(OR(E280="",I280="",J280=""),"",I280*J280)</f>
        <v/>
      </c>
      <c r="L280" s="30">
        <f>IF(OR(E280="",I280=""),"",I280+IF(K280="",0,K280))</f>
        <v/>
      </c>
      <c r="M280" s="25">
        <f>IF(E280="","",IFERROR(IF(F280="",0.2,IF(AND(VLOOKUP(E280,'Vendor Master'!$B$5:$Q$54,7,FALSE)="Y",C280&gt;=VLOOKUP(E280,'Vendor Master'!$B$5:$Q$54,9,FALSE),C280&lt;=VLOOKUP(E280,'Vendor Master'!$B$5:$Q$54,10,FALSE)),VLOOKUP(E280,'Vendor Master'!$B$5:$Q$54,11,FALSE),VLOOKUP(E280,'Vendor Master'!$B$5:$Q$54,6,FALSE))),""))</f>
        <v/>
      </c>
      <c r="N280" s="30">
        <f>IF(OR(E280="",I280="",M280=""),"",I280*M280)</f>
        <v/>
      </c>
      <c r="O280" s="30">
        <f>IF(OR(E280="",L280=""),"",L280-IF(N280="",0,N280))</f>
        <v/>
      </c>
      <c r="P280" s="26" t="n"/>
      <c r="Q280" s="23" t="n"/>
      <c r="R280" s="28" t="n"/>
      <c r="S280" s="22">
        <f>IF(OR(R280="",O280=""),"",IF(ROUND(R280,2)=ROUND(O280,2),"OK","CHECK"))</f>
        <v/>
      </c>
      <c r="T280" s="31">
        <f>IF(OR(R280="",O280=""),"",R280-O280)</f>
        <v/>
      </c>
      <c r="U280" s="19" t="n"/>
      <c r="V280" s="23" t="n"/>
      <c r="W280" s="32">
        <f>IF(V280="","",IFERROR(VLOOKUP(V280,'Challan Master'!$B$5:$D$124,3,FALSE),""))</f>
        <v/>
      </c>
      <c r="X280" s="22">
        <f>IF(V280="","",IFERROR(VLOOKUP(V280,'Challan Master'!$B$5:$D$124,2,FALSE),""))</f>
        <v/>
      </c>
      <c r="Y280" s="23" t="n"/>
    </row>
    <row r="281">
      <c r="A281" s="22">
        <f>IF(C281="","",ROW()-4)</f>
        <v/>
      </c>
      <c r="B281" s="22">
        <f>IF(C281="","",IF(MONTH(C281)&lt;=3,"Q4",IF(MONTH(C281)&lt;=6,"Q1",IF(MONTH(C281)&lt;=9,"Q2","Q3"))))</f>
        <v/>
      </c>
      <c r="C281" s="26" t="n"/>
      <c r="D281" s="23" t="n"/>
      <c r="E281" s="19" t="n"/>
      <c r="F281" s="22">
        <f>IF(E281="","",IFERROR(VLOOKUP(E281,'Vendor Master'!$B$5:$Q$54,2,FALSE),""))</f>
        <v/>
      </c>
      <c r="G281" s="22">
        <f>IF(E281="","",IFERROR(VLOOKUP(E281,'Vendor Master'!$B$5:$Q$54,4,FALSE),""))</f>
        <v/>
      </c>
      <c r="H281" s="20">
        <f>IF(E281="","",IFERROR(VLOOKUP(G281,'Rate Master'!$B$5:$C$16,2,FALSE),""))</f>
        <v/>
      </c>
      <c r="I281" s="28" t="n"/>
      <c r="J281" s="29">
        <f>IF(E281="","",IFERROR(IF(VLOOKUP(E281,'Vendor Master'!$B$5:$Q$54,12,FALSE)="Y",VLOOKUP(E281,'Vendor Master'!$B$5:$Q$54,14,FALSE),0),""))</f>
        <v/>
      </c>
      <c r="K281" s="30">
        <f>IF(OR(E281="",I281="",J281=""),"",I281*J281)</f>
        <v/>
      </c>
      <c r="L281" s="30">
        <f>IF(OR(E281="",I281=""),"",I281+IF(K281="",0,K281))</f>
        <v/>
      </c>
      <c r="M281" s="25">
        <f>IF(E281="","",IFERROR(IF(F281="",0.2,IF(AND(VLOOKUP(E281,'Vendor Master'!$B$5:$Q$54,7,FALSE)="Y",C281&gt;=VLOOKUP(E281,'Vendor Master'!$B$5:$Q$54,9,FALSE),C281&lt;=VLOOKUP(E281,'Vendor Master'!$B$5:$Q$54,10,FALSE)),VLOOKUP(E281,'Vendor Master'!$B$5:$Q$54,11,FALSE),VLOOKUP(E281,'Vendor Master'!$B$5:$Q$54,6,FALSE))),""))</f>
        <v/>
      </c>
      <c r="N281" s="30">
        <f>IF(OR(E281="",I281="",M281=""),"",I281*M281)</f>
        <v/>
      </c>
      <c r="O281" s="30">
        <f>IF(OR(E281="",L281=""),"",L281-IF(N281="",0,N281))</f>
        <v/>
      </c>
      <c r="P281" s="26" t="n"/>
      <c r="Q281" s="23" t="n"/>
      <c r="R281" s="28" t="n"/>
      <c r="S281" s="22">
        <f>IF(OR(R281="",O281=""),"",IF(ROUND(R281,2)=ROUND(O281,2),"OK","CHECK"))</f>
        <v/>
      </c>
      <c r="T281" s="31">
        <f>IF(OR(R281="",O281=""),"",R281-O281)</f>
        <v/>
      </c>
      <c r="U281" s="19" t="n"/>
      <c r="V281" s="23" t="n"/>
      <c r="W281" s="32">
        <f>IF(V281="","",IFERROR(VLOOKUP(V281,'Challan Master'!$B$5:$D$124,3,FALSE),""))</f>
        <v/>
      </c>
      <c r="X281" s="22">
        <f>IF(V281="","",IFERROR(VLOOKUP(V281,'Challan Master'!$B$5:$D$124,2,FALSE),""))</f>
        <v/>
      </c>
      <c r="Y281" s="23" t="n"/>
    </row>
    <row r="282">
      <c r="A282" s="22">
        <f>IF(C282="","",ROW()-4)</f>
        <v/>
      </c>
      <c r="B282" s="22">
        <f>IF(C282="","",IF(MONTH(C282)&lt;=3,"Q4",IF(MONTH(C282)&lt;=6,"Q1",IF(MONTH(C282)&lt;=9,"Q2","Q3"))))</f>
        <v/>
      </c>
      <c r="C282" s="26" t="n"/>
      <c r="D282" s="23" t="n"/>
      <c r="E282" s="19" t="n"/>
      <c r="F282" s="22">
        <f>IF(E282="","",IFERROR(VLOOKUP(E282,'Vendor Master'!$B$5:$Q$54,2,FALSE),""))</f>
        <v/>
      </c>
      <c r="G282" s="22">
        <f>IF(E282="","",IFERROR(VLOOKUP(E282,'Vendor Master'!$B$5:$Q$54,4,FALSE),""))</f>
        <v/>
      </c>
      <c r="H282" s="20">
        <f>IF(E282="","",IFERROR(VLOOKUP(G282,'Rate Master'!$B$5:$C$16,2,FALSE),""))</f>
        <v/>
      </c>
      <c r="I282" s="28" t="n"/>
      <c r="J282" s="29">
        <f>IF(E282="","",IFERROR(IF(VLOOKUP(E282,'Vendor Master'!$B$5:$Q$54,12,FALSE)="Y",VLOOKUP(E282,'Vendor Master'!$B$5:$Q$54,14,FALSE),0),""))</f>
        <v/>
      </c>
      <c r="K282" s="30">
        <f>IF(OR(E282="",I282="",J282=""),"",I282*J282)</f>
        <v/>
      </c>
      <c r="L282" s="30">
        <f>IF(OR(E282="",I282=""),"",I282+IF(K282="",0,K282))</f>
        <v/>
      </c>
      <c r="M282" s="25">
        <f>IF(E282="","",IFERROR(IF(F282="",0.2,IF(AND(VLOOKUP(E282,'Vendor Master'!$B$5:$Q$54,7,FALSE)="Y",C282&gt;=VLOOKUP(E282,'Vendor Master'!$B$5:$Q$54,9,FALSE),C282&lt;=VLOOKUP(E282,'Vendor Master'!$B$5:$Q$54,10,FALSE)),VLOOKUP(E282,'Vendor Master'!$B$5:$Q$54,11,FALSE),VLOOKUP(E282,'Vendor Master'!$B$5:$Q$54,6,FALSE))),""))</f>
        <v/>
      </c>
      <c r="N282" s="30">
        <f>IF(OR(E282="",I282="",M282=""),"",I282*M282)</f>
        <v/>
      </c>
      <c r="O282" s="30">
        <f>IF(OR(E282="",L282=""),"",L282-IF(N282="",0,N282))</f>
        <v/>
      </c>
      <c r="P282" s="26" t="n"/>
      <c r="Q282" s="23" t="n"/>
      <c r="R282" s="28" t="n"/>
      <c r="S282" s="22">
        <f>IF(OR(R282="",O282=""),"",IF(ROUND(R282,2)=ROUND(O282,2),"OK","CHECK"))</f>
        <v/>
      </c>
      <c r="T282" s="31">
        <f>IF(OR(R282="",O282=""),"",R282-O282)</f>
        <v/>
      </c>
      <c r="U282" s="19" t="n"/>
      <c r="V282" s="23" t="n"/>
      <c r="W282" s="32">
        <f>IF(V282="","",IFERROR(VLOOKUP(V282,'Challan Master'!$B$5:$D$124,3,FALSE),""))</f>
        <v/>
      </c>
      <c r="X282" s="22">
        <f>IF(V282="","",IFERROR(VLOOKUP(V282,'Challan Master'!$B$5:$D$124,2,FALSE),""))</f>
        <v/>
      </c>
      <c r="Y282" s="23" t="n"/>
    </row>
    <row r="283">
      <c r="A283" s="22">
        <f>IF(C283="","",ROW()-4)</f>
        <v/>
      </c>
      <c r="B283" s="22">
        <f>IF(C283="","",IF(MONTH(C283)&lt;=3,"Q4",IF(MONTH(C283)&lt;=6,"Q1",IF(MONTH(C283)&lt;=9,"Q2","Q3"))))</f>
        <v/>
      </c>
      <c r="C283" s="26" t="n"/>
      <c r="D283" s="23" t="n"/>
      <c r="E283" s="19" t="n"/>
      <c r="F283" s="22">
        <f>IF(E283="","",IFERROR(VLOOKUP(E283,'Vendor Master'!$B$5:$Q$54,2,FALSE),""))</f>
        <v/>
      </c>
      <c r="G283" s="22">
        <f>IF(E283="","",IFERROR(VLOOKUP(E283,'Vendor Master'!$B$5:$Q$54,4,FALSE),""))</f>
        <v/>
      </c>
      <c r="H283" s="20">
        <f>IF(E283="","",IFERROR(VLOOKUP(G283,'Rate Master'!$B$5:$C$16,2,FALSE),""))</f>
        <v/>
      </c>
      <c r="I283" s="28" t="n"/>
      <c r="J283" s="29">
        <f>IF(E283="","",IFERROR(IF(VLOOKUP(E283,'Vendor Master'!$B$5:$Q$54,12,FALSE)="Y",VLOOKUP(E283,'Vendor Master'!$B$5:$Q$54,14,FALSE),0),""))</f>
        <v/>
      </c>
      <c r="K283" s="30">
        <f>IF(OR(E283="",I283="",J283=""),"",I283*J283)</f>
        <v/>
      </c>
      <c r="L283" s="30">
        <f>IF(OR(E283="",I283=""),"",I283+IF(K283="",0,K283))</f>
        <v/>
      </c>
      <c r="M283" s="25">
        <f>IF(E283="","",IFERROR(IF(F283="",0.2,IF(AND(VLOOKUP(E283,'Vendor Master'!$B$5:$Q$54,7,FALSE)="Y",C283&gt;=VLOOKUP(E283,'Vendor Master'!$B$5:$Q$54,9,FALSE),C283&lt;=VLOOKUP(E283,'Vendor Master'!$B$5:$Q$54,10,FALSE)),VLOOKUP(E283,'Vendor Master'!$B$5:$Q$54,11,FALSE),VLOOKUP(E283,'Vendor Master'!$B$5:$Q$54,6,FALSE))),""))</f>
        <v/>
      </c>
      <c r="N283" s="30">
        <f>IF(OR(E283="",I283="",M283=""),"",I283*M283)</f>
        <v/>
      </c>
      <c r="O283" s="30">
        <f>IF(OR(E283="",L283=""),"",L283-IF(N283="",0,N283))</f>
        <v/>
      </c>
      <c r="P283" s="26" t="n"/>
      <c r="Q283" s="23" t="n"/>
      <c r="R283" s="28" t="n"/>
      <c r="S283" s="22">
        <f>IF(OR(R283="",O283=""),"",IF(ROUND(R283,2)=ROUND(O283,2),"OK","CHECK"))</f>
        <v/>
      </c>
      <c r="T283" s="31">
        <f>IF(OR(R283="",O283=""),"",R283-O283)</f>
        <v/>
      </c>
      <c r="U283" s="19" t="n"/>
      <c r="V283" s="23" t="n"/>
      <c r="W283" s="32">
        <f>IF(V283="","",IFERROR(VLOOKUP(V283,'Challan Master'!$B$5:$D$124,3,FALSE),""))</f>
        <v/>
      </c>
      <c r="X283" s="22">
        <f>IF(V283="","",IFERROR(VLOOKUP(V283,'Challan Master'!$B$5:$D$124,2,FALSE),""))</f>
        <v/>
      </c>
      <c r="Y283" s="23" t="n"/>
    </row>
    <row r="284">
      <c r="A284" s="22">
        <f>IF(C284="","",ROW()-4)</f>
        <v/>
      </c>
      <c r="B284" s="22">
        <f>IF(C284="","",IF(MONTH(C284)&lt;=3,"Q4",IF(MONTH(C284)&lt;=6,"Q1",IF(MONTH(C284)&lt;=9,"Q2","Q3"))))</f>
        <v/>
      </c>
      <c r="C284" s="26" t="n"/>
      <c r="D284" s="23" t="n"/>
      <c r="E284" s="19" t="n"/>
      <c r="F284" s="22">
        <f>IF(E284="","",IFERROR(VLOOKUP(E284,'Vendor Master'!$B$5:$Q$54,2,FALSE),""))</f>
        <v/>
      </c>
      <c r="G284" s="22">
        <f>IF(E284="","",IFERROR(VLOOKUP(E284,'Vendor Master'!$B$5:$Q$54,4,FALSE),""))</f>
        <v/>
      </c>
      <c r="H284" s="20">
        <f>IF(E284="","",IFERROR(VLOOKUP(G284,'Rate Master'!$B$5:$C$16,2,FALSE),""))</f>
        <v/>
      </c>
      <c r="I284" s="28" t="n"/>
      <c r="J284" s="29">
        <f>IF(E284="","",IFERROR(IF(VLOOKUP(E284,'Vendor Master'!$B$5:$Q$54,12,FALSE)="Y",VLOOKUP(E284,'Vendor Master'!$B$5:$Q$54,14,FALSE),0),""))</f>
        <v/>
      </c>
      <c r="K284" s="30">
        <f>IF(OR(E284="",I284="",J284=""),"",I284*J284)</f>
        <v/>
      </c>
      <c r="L284" s="30">
        <f>IF(OR(E284="",I284=""),"",I284+IF(K284="",0,K284))</f>
        <v/>
      </c>
      <c r="M284" s="25">
        <f>IF(E284="","",IFERROR(IF(F284="",0.2,IF(AND(VLOOKUP(E284,'Vendor Master'!$B$5:$Q$54,7,FALSE)="Y",C284&gt;=VLOOKUP(E284,'Vendor Master'!$B$5:$Q$54,9,FALSE),C284&lt;=VLOOKUP(E284,'Vendor Master'!$B$5:$Q$54,10,FALSE)),VLOOKUP(E284,'Vendor Master'!$B$5:$Q$54,11,FALSE),VLOOKUP(E284,'Vendor Master'!$B$5:$Q$54,6,FALSE))),""))</f>
        <v/>
      </c>
      <c r="N284" s="30">
        <f>IF(OR(E284="",I284="",M284=""),"",I284*M284)</f>
        <v/>
      </c>
      <c r="O284" s="30">
        <f>IF(OR(E284="",L284=""),"",L284-IF(N284="",0,N284))</f>
        <v/>
      </c>
      <c r="P284" s="26" t="n"/>
      <c r="Q284" s="23" t="n"/>
      <c r="R284" s="28" t="n"/>
      <c r="S284" s="22">
        <f>IF(OR(R284="",O284=""),"",IF(ROUND(R284,2)=ROUND(O284,2),"OK","CHECK"))</f>
        <v/>
      </c>
      <c r="T284" s="31">
        <f>IF(OR(R284="",O284=""),"",R284-O284)</f>
        <v/>
      </c>
      <c r="U284" s="19" t="n"/>
      <c r="V284" s="23" t="n"/>
      <c r="W284" s="32">
        <f>IF(V284="","",IFERROR(VLOOKUP(V284,'Challan Master'!$B$5:$D$124,3,FALSE),""))</f>
        <v/>
      </c>
      <c r="X284" s="22">
        <f>IF(V284="","",IFERROR(VLOOKUP(V284,'Challan Master'!$B$5:$D$124,2,FALSE),""))</f>
        <v/>
      </c>
      <c r="Y284" s="23" t="n"/>
    </row>
    <row r="285">
      <c r="A285" s="22">
        <f>IF(C285="","",ROW()-4)</f>
        <v/>
      </c>
      <c r="B285" s="22">
        <f>IF(C285="","",IF(MONTH(C285)&lt;=3,"Q4",IF(MONTH(C285)&lt;=6,"Q1",IF(MONTH(C285)&lt;=9,"Q2","Q3"))))</f>
        <v/>
      </c>
      <c r="C285" s="26" t="n"/>
      <c r="D285" s="23" t="n"/>
      <c r="E285" s="19" t="n"/>
      <c r="F285" s="22">
        <f>IF(E285="","",IFERROR(VLOOKUP(E285,'Vendor Master'!$B$5:$Q$54,2,FALSE),""))</f>
        <v/>
      </c>
      <c r="G285" s="22">
        <f>IF(E285="","",IFERROR(VLOOKUP(E285,'Vendor Master'!$B$5:$Q$54,4,FALSE),""))</f>
        <v/>
      </c>
      <c r="H285" s="20">
        <f>IF(E285="","",IFERROR(VLOOKUP(G285,'Rate Master'!$B$5:$C$16,2,FALSE),""))</f>
        <v/>
      </c>
      <c r="I285" s="28" t="n"/>
      <c r="J285" s="29">
        <f>IF(E285="","",IFERROR(IF(VLOOKUP(E285,'Vendor Master'!$B$5:$Q$54,12,FALSE)="Y",VLOOKUP(E285,'Vendor Master'!$B$5:$Q$54,14,FALSE),0),""))</f>
        <v/>
      </c>
      <c r="K285" s="30">
        <f>IF(OR(E285="",I285="",J285=""),"",I285*J285)</f>
        <v/>
      </c>
      <c r="L285" s="30">
        <f>IF(OR(E285="",I285=""),"",I285+IF(K285="",0,K285))</f>
        <v/>
      </c>
      <c r="M285" s="25">
        <f>IF(E285="","",IFERROR(IF(F285="",0.2,IF(AND(VLOOKUP(E285,'Vendor Master'!$B$5:$Q$54,7,FALSE)="Y",C285&gt;=VLOOKUP(E285,'Vendor Master'!$B$5:$Q$54,9,FALSE),C285&lt;=VLOOKUP(E285,'Vendor Master'!$B$5:$Q$54,10,FALSE)),VLOOKUP(E285,'Vendor Master'!$B$5:$Q$54,11,FALSE),VLOOKUP(E285,'Vendor Master'!$B$5:$Q$54,6,FALSE))),""))</f>
        <v/>
      </c>
      <c r="N285" s="30">
        <f>IF(OR(E285="",I285="",M285=""),"",I285*M285)</f>
        <v/>
      </c>
      <c r="O285" s="30">
        <f>IF(OR(E285="",L285=""),"",L285-IF(N285="",0,N285))</f>
        <v/>
      </c>
      <c r="P285" s="26" t="n"/>
      <c r="Q285" s="23" t="n"/>
      <c r="R285" s="28" t="n"/>
      <c r="S285" s="22">
        <f>IF(OR(R285="",O285=""),"",IF(ROUND(R285,2)=ROUND(O285,2),"OK","CHECK"))</f>
        <v/>
      </c>
      <c r="T285" s="31">
        <f>IF(OR(R285="",O285=""),"",R285-O285)</f>
        <v/>
      </c>
      <c r="U285" s="19" t="n"/>
      <c r="V285" s="23" t="n"/>
      <c r="W285" s="32">
        <f>IF(V285="","",IFERROR(VLOOKUP(V285,'Challan Master'!$B$5:$D$124,3,FALSE),""))</f>
        <v/>
      </c>
      <c r="X285" s="22">
        <f>IF(V285="","",IFERROR(VLOOKUP(V285,'Challan Master'!$B$5:$D$124,2,FALSE),""))</f>
        <v/>
      </c>
      <c r="Y285" s="23" t="n"/>
    </row>
    <row r="286">
      <c r="A286" s="22">
        <f>IF(C286="","",ROW()-4)</f>
        <v/>
      </c>
      <c r="B286" s="22">
        <f>IF(C286="","",IF(MONTH(C286)&lt;=3,"Q4",IF(MONTH(C286)&lt;=6,"Q1",IF(MONTH(C286)&lt;=9,"Q2","Q3"))))</f>
        <v/>
      </c>
      <c r="C286" s="26" t="n"/>
      <c r="D286" s="23" t="n"/>
      <c r="E286" s="19" t="n"/>
      <c r="F286" s="22">
        <f>IF(E286="","",IFERROR(VLOOKUP(E286,'Vendor Master'!$B$5:$Q$54,2,FALSE),""))</f>
        <v/>
      </c>
      <c r="G286" s="22">
        <f>IF(E286="","",IFERROR(VLOOKUP(E286,'Vendor Master'!$B$5:$Q$54,4,FALSE),""))</f>
        <v/>
      </c>
      <c r="H286" s="20">
        <f>IF(E286="","",IFERROR(VLOOKUP(G286,'Rate Master'!$B$5:$C$16,2,FALSE),""))</f>
        <v/>
      </c>
      <c r="I286" s="28" t="n"/>
      <c r="J286" s="29">
        <f>IF(E286="","",IFERROR(IF(VLOOKUP(E286,'Vendor Master'!$B$5:$Q$54,12,FALSE)="Y",VLOOKUP(E286,'Vendor Master'!$B$5:$Q$54,14,FALSE),0),""))</f>
        <v/>
      </c>
      <c r="K286" s="30">
        <f>IF(OR(E286="",I286="",J286=""),"",I286*J286)</f>
        <v/>
      </c>
      <c r="L286" s="30">
        <f>IF(OR(E286="",I286=""),"",I286+IF(K286="",0,K286))</f>
        <v/>
      </c>
      <c r="M286" s="25">
        <f>IF(E286="","",IFERROR(IF(F286="",0.2,IF(AND(VLOOKUP(E286,'Vendor Master'!$B$5:$Q$54,7,FALSE)="Y",C286&gt;=VLOOKUP(E286,'Vendor Master'!$B$5:$Q$54,9,FALSE),C286&lt;=VLOOKUP(E286,'Vendor Master'!$B$5:$Q$54,10,FALSE)),VLOOKUP(E286,'Vendor Master'!$B$5:$Q$54,11,FALSE),VLOOKUP(E286,'Vendor Master'!$B$5:$Q$54,6,FALSE))),""))</f>
        <v/>
      </c>
      <c r="N286" s="30">
        <f>IF(OR(E286="",I286="",M286=""),"",I286*M286)</f>
        <v/>
      </c>
      <c r="O286" s="30">
        <f>IF(OR(E286="",L286=""),"",L286-IF(N286="",0,N286))</f>
        <v/>
      </c>
      <c r="P286" s="26" t="n"/>
      <c r="Q286" s="23" t="n"/>
      <c r="R286" s="28" t="n"/>
      <c r="S286" s="22">
        <f>IF(OR(R286="",O286=""),"",IF(ROUND(R286,2)=ROUND(O286,2),"OK","CHECK"))</f>
        <v/>
      </c>
      <c r="T286" s="31">
        <f>IF(OR(R286="",O286=""),"",R286-O286)</f>
        <v/>
      </c>
      <c r="U286" s="19" t="n"/>
      <c r="V286" s="23" t="n"/>
      <c r="W286" s="32">
        <f>IF(V286="","",IFERROR(VLOOKUP(V286,'Challan Master'!$B$5:$D$124,3,FALSE),""))</f>
        <v/>
      </c>
      <c r="X286" s="22">
        <f>IF(V286="","",IFERROR(VLOOKUP(V286,'Challan Master'!$B$5:$D$124,2,FALSE),""))</f>
        <v/>
      </c>
      <c r="Y286" s="23" t="n"/>
    </row>
    <row r="287">
      <c r="A287" s="22">
        <f>IF(C287="","",ROW()-4)</f>
        <v/>
      </c>
      <c r="B287" s="22">
        <f>IF(C287="","",IF(MONTH(C287)&lt;=3,"Q4",IF(MONTH(C287)&lt;=6,"Q1",IF(MONTH(C287)&lt;=9,"Q2","Q3"))))</f>
        <v/>
      </c>
      <c r="C287" s="26" t="n"/>
      <c r="D287" s="23" t="n"/>
      <c r="E287" s="19" t="n"/>
      <c r="F287" s="22">
        <f>IF(E287="","",IFERROR(VLOOKUP(E287,'Vendor Master'!$B$5:$Q$54,2,FALSE),""))</f>
        <v/>
      </c>
      <c r="G287" s="22">
        <f>IF(E287="","",IFERROR(VLOOKUP(E287,'Vendor Master'!$B$5:$Q$54,4,FALSE),""))</f>
        <v/>
      </c>
      <c r="H287" s="20">
        <f>IF(E287="","",IFERROR(VLOOKUP(G287,'Rate Master'!$B$5:$C$16,2,FALSE),""))</f>
        <v/>
      </c>
      <c r="I287" s="28" t="n"/>
      <c r="J287" s="29">
        <f>IF(E287="","",IFERROR(IF(VLOOKUP(E287,'Vendor Master'!$B$5:$Q$54,12,FALSE)="Y",VLOOKUP(E287,'Vendor Master'!$B$5:$Q$54,14,FALSE),0),""))</f>
        <v/>
      </c>
      <c r="K287" s="30">
        <f>IF(OR(E287="",I287="",J287=""),"",I287*J287)</f>
        <v/>
      </c>
      <c r="L287" s="30">
        <f>IF(OR(E287="",I287=""),"",I287+IF(K287="",0,K287))</f>
        <v/>
      </c>
      <c r="M287" s="25">
        <f>IF(E287="","",IFERROR(IF(F287="",0.2,IF(AND(VLOOKUP(E287,'Vendor Master'!$B$5:$Q$54,7,FALSE)="Y",C287&gt;=VLOOKUP(E287,'Vendor Master'!$B$5:$Q$54,9,FALSE),C287&lt;=VLOOKUP(E287,'Vendor Master'!$B$5:$Q$54,10,FALSE)),VLOOKUP(E287,'Vendor Master'!$B$5:$Q$54,11,FALSE),VLOOKUP(E287,'Vendor Master'!$B$5:$Q$54,6,FALSE))),""))</f>
        <v/>
      </c>
      <c r="N287" s="30">
        <f>IF(OR(E287="",I287="",M287=""),"",I287*M287)</f>
        <v/>
      </c>
      <c r="O287" s="30">
        <f>IF(OR(E287="",L287=""),"",L287-IF(N287="",0,N287))</f>
        <v/>
      </c>
      <c r="P287" s="26" t="n"/>
      <c r="Q287" s="23" t="n"/>
      <c r="R287" s="28" t="n"/>
      <c r="S287" s="22">
        <f>IF(OR(R287="",O287=""),"",IF(ROUND(R287,2)=ROUND(O287,2),"OK","CHECK"))</f>
        <v/>
      </c>
      <c r="T287" s="31">
        <f>IF(OR(R287="",O287=""),"",R287-O287)</f>
        <v/>
      </c>
      <c r="U287" s="19" t="n"/>
      <c r="V287" s="23" t="n"/>
      <c r="W287" s="32">
        <f>IF(V287="","",IFERROR(VLOOKUP(V287,'Challan Master'!$B$5:$D$124,3,FALSE),""))</f>
        <v/>
      </c>
      <c r="X287" s="22">
        <f>IF(V287="","",IFERROR(VLOOKUP(V287,'Challan Master'!$B$5:$D$124,2,FALSE),""))</f>
        <v/>
      </c>
      <c r="Y287" s="23" t="n"/>
    </row>
    <row r="288">
      <c r="A288" s="22">
        <f>IF(C288="","",ROW()-4)</f>
        <v/>
      </c>
      <c r="B288" s="22">
        <f>IF(C288="","",IF(MONTH(C288)&lt;=3,"Q4",IF(MONTH(C288)&lt;=6,"Q1",IF(MONTH(C288)&lt;=9,"Q2","Q3"))))</f>
        <v/>
      </c>
      <c r="C288" s="26" t="n"/>
      <c r="D288" s="23" t="n"/>
      <c r="E288" s="19" t="n"/>
      <c r="F288" s="22">
        <f>IF(E288="","",IFERROR(VLOOKUP(E288,'Vendor Master'!$B$5:$Q$54,2,FALSE),""))</f>
        <v/>
      </c>
      <c r="G288" s="22">
        <f>IF(E288="","",IFERROR(VLOOKUP(E288,'Vendor Master'!$B$5:$Q$54,4,FALSE),""))</f>
        <v/>
      </c>
      <c r="H288" s="20">
        <f>IF(E288="","",IFERROR(VLOOKUP(G288,'Rate Master'!$B$5:$C$16,2,FALSE),""))</f>
        <v/>
      </c>
      <c r="I288" s="28" t="n"/>
      <c r="J288" s="29">
        <f>IF(E288="","",IFERROR(IF(VLOOKUP(E288,'Vendor Master'!$B$5:$Q$54,12,FALSE)="Y",VLOOKUP(E288,'Vendor Master'!$B$5:$Q$54,14,FALSE),0),""))</f>
        <v/>
      </c>
      <c r="K288" s="30">
        <f>IF(OR(E288="",I288="",J288=""),"",I288*J288)</f>
        <v/>
      </c>
      <c r="L288" s="30">
        <f>IF(OR(E288="",I288=""),"",I288+IF(K288="",0,K288))</f>
        <v/>
      </c>
      <c r="M288" s="25">
        <f>IF(E288="","",IFERROR(IF(F288="",0.2,IF(AND(VLOOKUP(E288,'Vendor Master'!$B$5:$Q$54,7,FALSE)="Y",C288&gt;=VLOOKUP(E288,'Vendor Master'!$B$5:$Q$54,9,FALSE),C288&lt;=VLOOKUP(E288,'Vendor Master'!$B$5:$Q$54,10,FALSE)),VLOOKUP(E288,'Vendor Master'!$B$5:$Q$54,11,FALSE),VLOOKUP(E288,'Vendor Master'!$B$5:$Q$54,6,FALSE))),""))</f>
        <v/>
      </c>
      <c r="N288" s="30">
        <f>IF(OR(E288="",I288="",M288=""),"",I288*M288)</f>
        <v/>
      </c>
      <c r="O288" s="30">
        <f>IF(OR(E288="",L288=""),"",L288-IF(N288="",0,N288))</f>
        <v/>
      </c>
      <c r="P288" s="26" t="n"/>
      <c r="Q288" s="23" t="n"/>
      <c r="R288" s="28" t="n"/>
      <c r="S288" s="22">
        <f>IF(OR(R288="",O288=""),"",IF(ROUND(R288,2)=ROUND(O288,2),"OK","CHECK"))</f>
        <v/>
      </c>
      <c r="T288" s="31">
        <f>IF(OR(R288="",O288=""),"",R288-O288)</f>
        <v/>
      </c>
      <c r="U288" s="19" t="n"/>
      <c r="V288" s="23" t="n"/>
      <c r="W288" s="32">
        <f>IF(V288="","",IFERROR(VLOOKUP(V288,'Challan Master'!$B$5:$D$124,3,FALSE),""))</f>
        <v/>
      </c>
      <c r="X288" s="22">
        <f>IF(V288="","",IFERROR(VLOOKUP(V288,'Challan Master'!$B$5:$D$124,2,FALSE),""))</f>
        <v/>
      </c>
      <c r="Y288" s="23" t="n"/>
    </row>
    <row r="289">
      <c r="A289" s="22">
        <f>IF(C289="","",ROW()-4)</f>
        <v/>
      </c>
      <c r="B289" s="22">
        <f>IF(C289="","",IF(MONTH(C289)&lt;=3,"Q4",IF(MONTH(C289)&lt;=6,"Q1",IF(MONTH(C289)&lt;=9,"Q2","Q3"))))</f>
        <v/>
      </c>
      <c r="C289" s="26" t="n"/>
      <c r="D289" s="23" t="n"/>
      <c r="E289" s="19" t="n"/>
      <c r="F289" s="22">
        <f>IF(E289="","",IFERROR(VLOOKUP(E289,'Vendor Master'!$B$5:$Q$54,2,FALSE),""))</f>
        <v/>
      </c>
      <c r="G289" s="22">
        <f>IF(E289="","",IFERROR(VLOOKUP(E289,'Vendor Master'!$B$5:$Q$54,4,FALSE),""))</f>
        <v/>
      </c>
      <c r="H289" s="20">
        <f>IF(E289="","",IFERROR(VLOOKUP(G289,'Rate Master'!$B$5:$C$16,2,FALSE),""))</f>
        <v/>
      </c>
      <c r="I289" s="28" t="n"/>
      <c r="J289" s="29">
        <f>IF(E289="","",IFERROR(IF(VLOOKUP(E289,'Vendor Master'!$B$5:$Q$54,12,FALSE)="Y",VLOOKUP(E289,'Vendor Master'!$B$5:$Q$54,14,FALSE),0),""))</f>
        <v/>
      </c>
      <c r="K289" s="30">
        <f>IF(OR(E289="",I289="",J289=""),"",I289*J289)</f>
        <v/>
      </c>
      <c r="L289" s="30">
        <f>IF(OR(E289="",I289=""),"",I289+IF(K289="",0,K289))</f>
        <v/>
      </c>
      <c r="M289" s="25">
        <f>IF(E289="","",IFERROR(IF(F289="",0.2,IF(AND(VLOOKUP(E289,'Vendor Master'!$B$5:$Q$54,7,FALSE)="Y",C289&gt;=VLOOKUP(E289,'Vendor Master'!$B$5:$Q$54,9,FALSE),C289&lt;=VLOOKUP(E289,'Vendor Master'!$B$5:$Q$54,10,FALSE)),VLOOKUP(E289,'Vendor Master'!$B$5:$Q$54,11,FALSE),VLOOKUP(E289,'Vendor Master'!$B$5:$Q$54,6,FALSE))),""))</f>
        <v/>
      </c>
      <c r="N289" s="30">
        <f>IF(OR(E289="",I289="",M289=""),"",I289*M289)</f>
        <v/>
      </c>
      <c r="O289" s="30">
        <f>IF(OR(E289="",L289=""),"",L289-IF(N289="",0,N289))</f>
        <v/>
      </c>
      <c r="P289" s="26" t="n"/>
      <c r="Q289" s="23" t="n"/>
      <c r="R289" s="28" t="n"/>
      <c r="S289" s="22">
        <f>IF(OR(R289="",O289=""),"",IF(ROUND(R289,2)=ROUND(O289,2),"OK","CHECK"))</f>
        <v/>
      </c>
      <c r="T289" s="31">
        <f>IF(OR(R289="",O289=""),"",R289-O289)</f>
        <v/>
      </c>
      <c r="U289" s="19" t="n"/>
      <c r="V289" s="23" t="n"/>
      <c r="W289" s="32">
        <f>IF(V289="","",IFERROR(VLOOKUP(V289,'Challan Master'!$B$5:$D$124,3,FALSE),""))</f>
        <v/>
      </c>
      <c r="X289" s="22">
        <f>IF(V289="","",IFERROR(VLOOKUP(V289,'Challan Master'!$B$5:$D$124,2,FALSE),""))</f>
        <v/>
      </c>
      <c r="Y289" s="23" t="n"/>
    </row>
    <row r="290">
      <c r="A290" s="22">
        <f>IF(C290="","",ROW()-4)</f>
        <v/>
      </c>
      <c r="B290" s="22">
        <f>IF(C290="","",IF(MONTH(C290)&lt;=3,"Q4",IF(MONTH(C290)&lt;=6,"Q1",IF(MONTH(C290)&lt;=9,"Q2","Q3"))))</f>
        <v/>
      </c>
      <c r="C290" s="26" t="n"/>
      <c r="D290" s="23" t="n"/>
      <c r="E290" s="19" t="n"/>
      <c r="F290" s="22">
        <f>IF(E290="","",IFERROR(VLOOKUP(E290,'Vendor Master'!$B$5:$Q$54,2,FALSE),""))</f>
        <v/>
      </c>
      <c r="G290" s="22">
        <f>IF(E290="","",IFERROR(VLOOKUP(E290,'Vendor Master'!$B$5:$Q$54,4,FALSE),""))</f>
        <v/>
      </c>
      <c r="H290" s="20">
        <f>IF(E290="","",IFERROR(VLOOKUP(G290,'Rate Master'!$B$5:$C$16,2,FALSE),""))</f>
        <v/>
      </c>
      <c r="I290" s="28" t="n"/>
      <c r="J290" s="29">
        <f>IF(E290="","",IFERROR(IF(VLOOKUP(E290,'Vendor Master'!$B$5:$Q$54,12,FALSE)="Y",VLOOKUP(E290,'Vendor Master'!$B$5:$Q$54,14,FALSE),0),""))</f>
        <v/>
      </c>
      <c r="K290" s="30">
        <f>IF(OR(E290="",I290="",J290=""),"",I290*J290)</f>
        <v/>
      </c>
      <c r="L290" s="30">
        <f>IF(OR(E290="",I290=""),"",I290+IF(K290="",0,K290))</f>
        <v/>
      </c>
      <c r="M290" s="25">
        <f>IF(E290="","",IFERROR(IF(F290="",0.2,IF(AND(VLOOKUP(E290,'Vendor Master'!$B$5:$Q$54,7,FALSE)="Y",C290&gt;=VLOOKUP(E290,'Vendor Master'!$B$5:$Q$54,9,FALSE),C290&lt;=VLOOKUP(E290,'Vendor Master'!$B$5:$Q$54,10,FALSE)),VLOOKUP(E290,'Vendor Master'!$B$5:$Q$54,11,FALSE),VLOOKUP(E290,'Vendor Master'!$B$5:$Q$54,6,FALSE))),""))</f>
        <v/>
      </c>
      <c r="N290" s="30">
        <f>IF(OR(E290="",I290="",M290=""),"",I290*M290)</f>
        <v/>
      </c>
      <c r="O290" s="30">
        <f>IF(OR(E290="",L290=""),"",L290-IF(N290="",0,N290))</f>
        <v/>
      </c>
      <c r="P290" s="26" t="n"/>
      <c r="Q290" s="23" t="n"/>
      <c r="R290" s="28" t="n"/>
      <c r="S290" s="22">
        <f>IF(OR(R290="",O290=""),"",IF(ROUND(R290,2)=ROUND(O290,2),"OK","CHECK"))</f>
        <v/>
      </c>
      <c r="T290" s="31">
        <f>IF(OR(R290="",O290=""),"",R290-O290)</f>
        <v/>
      </c>
      <c r="U290" s="19" t="n"/>
      <c r="V290" s="23" t="n"/>
      <c r="W290" s="32">
        <f>IF(V290="","",IFERROR(VLOOKUP(V290,'Challan Master'!$B$5:$D$124,3,FALSE),""))</f>
        <v/>
      </c>
      <c r="X290" s="22">
        <f>IF(V290="","",IFERROR(VLOOKUP(V290,'Challan Master'!$B$5:$D$124,2,FALSE),""))</f>
        <v/>
      </c>
      <c r="Y290" s="23" t="n"/>
    </row>
    <row r="291">
      <c r="A291" s="22">
        <f>IF(C291="","",ROW()-4)</f>
        <v/>
      </c>
      <c r="B291" s="22">
        <f>IF(C291="","",IF(MONTH(C291)&lt;=3,"Q4",IF(MONTH(C291)&lt;=6,"Q1",IF(MONTH(C291)&lt;=9,"Q2","Q3"))))</f>
        <v/>
      </c>
      <c r="C291" s="26" t="n"/>
      <c r="D291" s="23" t="n"/>
      <c r="E291" s="19" t="n"/>
      <c r="F291" s="22">
        <f>IF(E291="","",IFERROR(VLOOKUP(E291,'Vendor Master'!$B$5:$Q$54,2,FALSE),""))</f>
        <v/>
      </c>
      <c r="G291" s="22">
        <f>IF(E291="","",IFERROR(VLOOKUP(E291,'Vendor Master'!$B$5:$Q$54,4,FALSE),""))</f>
        <v/>
      </c>
      <c r="H291" s="20">
        <f>IF(E291="","",IFERROR(VLOOKUP(G291,'Rate Master'!$B$5:$C$16,2,FALSE),""))</f>
        <v/>
      </c>
      <c r="I291" s="28" t="n"/>
      <c r="J291" s="29">
        <f>IF(E291="","",IFERROR(IF(VLOOKUP(E291,'Vendor Master'!$B$5:$Q$54,12,FALSE)="Y",VLOOKUP(E291,'Vendor Master'!$B$5:$Q$54,14,FALSE),0),""))</f>
        <v/>
      </c>
      <c r="K291" s="30">
        <f>IF(OR(E291="",I291="",J291=""),"",I291*J291)</f>
        <v/>
      </c>
      <c r="L291" s="30">
        <f>IF(OR(E291="",I291=""),"",I291+IF(K291="",0,K291))</f>
        <v/>
      </c>
      <c r="M291" s="25">
        <f>IF(E291="","",IFERROR(IF(F291="",0.2,IF(AND(VLOOKUP(E291,'Vendor Master'!$B$5:$Q$54,7,FALSE)="Y",C291&gt;=VLOOKUP(E291,'Vendor Master'!$B$5:$Q$54,9,FALSE),C291&lt;=VLOOKUP(E291,'Vendor Master'!$B$5:$Q$54,10,FALSE)),VLOOKUP(E291,'Vendor Master'!$B$5:$Q$54,11,FALSE),VLOOKUP(E291,'Vendor Master'!$B$5:$Q$54,6,FALSE))),""))</f>
        <v/>
      </c>
      <c r="N291" s="30">
        <f>IF(OR(E291="",I291="",M291=""),"",I291*M291)</f>
        <v/>
      </c>
      <c r="O291" s="30">
        <f>IF(OR(E291="",L291=""),"",L291-IF(N291="",0,N291))</f>
        <v/>
      </c>
      <c r="P291" s="26" t="n"/>
      <c r="Q291" s="23" t="n"/>
      <c r="R291" s="28" t="n"/>
      <c r="S291" s="22">
        <f>IF(OR(R291="",O291=""),"",IF(ROUND(R291,2)=ROUND(O291,2),"OK","CHECK"))</f>
        <v/>
      </c>
      <c r="T291" s="31">
        <f>IF(OR(R291="",O291=""),"",R291-O291)</f>
        <v/>
      </c>
      <c r="U291" s="19" t="n"/>
      <c r="V291" s="23" t="n"/>
      <c r="W291" s="32">
        <f>IF(V291="","",IFERROR(VLOOKUP(V291,'Challan Master'!$B$5:$D$124,3,FALSE),""))</f>
        <v/>
      </c>
      <c r="X291" s="22">
        <f>IF(V291="","",IFERROR(VLOOKUP(V291,'Challan Master'!$B$5:$D$124,2,FALSE),""))</f>
        <v/>
      </c>
      <c r="Y291" s="23" t="n"/>
    </row>
    <row r="292">
      <c r="A292" s="22">
        <f>IF(C292="","",ROW()-4)</f>
        <v/>
      </c>
      <c r="B292" s="22">
        <f>IF(C292="","",IF(MONTH(C292)&lt;=3,"Q4",IF(MONTH(C292)&lt;=6,"Q1",IF(MONTH(C292)&lt;=9,"Q2","Q3"))))</f>
        <v/>
      </c>
      <c r="C292" s="26" t="n"/>
      <c r="D292" s="23" t="n"/>
      <c r="E292" s="19" t="n"/>
      <c r="F292" s="22">
        <f>IF(E292="","",IFERROR(VLOOKUP(E292,'Vendor Master'!$B$5:$Q$54,2,FALSE),""))</f>
        <v/>
      </c>
      <c r="G292" s="22">
        <f>IF(E292="","",IFERROR(VLOOKUP(E292,'Vendor Master'!$B$5:$Q$54,4,FALSE),""))</f>
        <v/>
      </c>
      <c r="H292" s="20">
        <f>IF(E292="","",IFERROR(VLOOKUP(G292,'Rate Master'!$B$5:$C$16,2,FALSE),""))</f>
        <v/>
      </c>
      <c r="I292" s="28" t="n"/>
      <c r="J292" s="29">
        <f>IF(E292="","",IFERROR(IF(VLOOKUP(E292,'Vendor Master'!$B$5:$Q$54,12,FALSE)="Y",VLOOKUP(E292,'Vendor Master'!$B$5:$Q$54,14,FALSE),0),""))</f>
        <v/>
      </c>
      <c r="K292" s="30">
        <f>IF(OR(E292="",I292="",J292=""),"",I292*J292)</f>
        <v/>
      </c>
      <c r="L292" s="30">
        <f>IF(OR(E292="",I292=""),"",I292+IF(K292="",0,K292))</f>
        <v/>
      </c>
      <c r="M292" s="25">
        <f>IF(E292="","",IFERROR(IF(F292="",0.2,IF(AND(VLOOKUP(E292,'Vendor Master'!$B$5:$Q$54,7,FALSE)="Y",C292&gt;=VLOOKUP(E292,'Vendor Master'!$B$5:$Q$54,9,FALSE),C292&lt;=VLOOKUP(E292,'Vendor Master'!$B$5:$Q$54,10,FALSE)),VLOOKUP(E292,'Vendor Master'!$B$5:$Q$54,11,FALSE),VLOOKUP(E292,'Vendor Master'!$B$5:$Q$54,6,FALSE))),""))</f>
        <v/>
      </c>
      <c r="N292" s="30">
        <f>IF(OR(E292="",I292="",M292=""),"",I292*M292)</f>
        <v/>
      </c>
      <c r="O292" s="30">
        <f>IF(OR(E292="",L292=""),"",L292-IF(N292="",0,N292))</f>
        <v/>
      </c>
      <c r="P292" s="26" t="n"/>
      <c r="Q292" s="23" t="n"/>
      <c r="R292" s="28" t="n"/>
      <c r="S292" s="22">
        <f>IF(OR(R292="",O292=""),"",IF(ROUND(R292,2)=ROUND(O292,2),"OK","CHECK"))</f>
        <v/>
      </c>
      <c r="T292" s="31">
        <f>IF(OR(R292="",O292=""),"",R292-O292)</f>
        <v/>
      </c>
      <c r="U292" s="19" t="n"/>
      <c r="V292" s="23" t="n"/>
      <c r="W292" s="32">
        <f>IF(V292="","",IFERROR(VLOOKUP(V292,'Challan Master'!$B$5:$D$124,3,FALSE),""))</f>
        <v/>
      </c>
      <c r="X292" s="22">
        <f>IF(V292="","",IFERROR(VLOOKUP(V292,'Challan Master'!$B$5:$D$124,2,FALSE),""))</f>
        <v/>
      </c>
      <c r="Y292" s="23" t="n"/>
    </row>
    <row r="293">
      <c r="A293" s="22">
        <f>IF(C293="","",ROW()-4)</f>
        <v/>
      </c>
      <c r="B293" s="22">
        <f>IF(C293="","",IF(MONTH(C293)&lt;=3,"Q4",IF(MONTH(C293)&lt;=6,"Q1",IF(MONTH(C293)&lt;=9,"Q2","Q3"))))</f>
        <v/>
      </c>
      <c r="C293" s="26" t="n"/>
      <c r="D293" s="23" t="n"/>
      <c r="E293" s="19" t="n"/>
      <c r="F293" s="22">
        <f>IF(E293="","",IFERROR(VLOOKUP(E293,'Vendor Master'!$B$5:$Q$54,2,FALSE),""))</f>
        <v/>
      </c>
      <c r="G293" s="22">
        <f>IF(E293="","",IFERROR(VLOOKUP(E293,'Vendor Master'!$B$5:$Q$54,4,FALSE),""))</f>
        <v/>
      </c>
      <c r="H293" s="20">
        <f>IF(E293="","",IFERROR(VLOOKUP(G293,'Rate Master'!$B$5:$C$16,2,FALSE),""))</f>
        <v/>
      </c>
      <c r="I293" s="28" t="n"/>
      <c r="J293" s="29">
        <f>IF(E293="","",IFERROR(IF(VLOOKUP(E293,'Vendor Master'!$B$5:$Q$54,12,FALSE)="Y",VLOOKUP(E293,'Vendor Master'!$B$5:$Q$54,14,FALSE),0),""))</f>
        <v/>
      </c>
      <c r="K293" s="30">
        <f>IF(OR(E293="",I293="",J293=""),"",I293*J293)</f>
        <v/>
      </c>
      <c r="L293" s="30">
        <f>IF(OR(E293="",I293=""),"",I293+IF(K293="",0,K293))</f>
        <v/>
      </c>
      <c r="M293" s="25">
        <f>IF(E293="","",IFERROR(IF(F293="",0.2,IF(AND(VLOOKUP(E293,'Vendor Master'!$B$5:$Q$54,7,FALSE)="Y",C293&gt;=VLOOKUP(E293,'Vendor Master'!$B$5:$Q$54,9,FALSE),C293&lt;=VLOOKUP(E293,'Vendor Master'!$B$5:$Q$54,10,FALSE)),VLOOKUP(E293,'Vendor Master'!$B$5:$Q$54,11,FALSE),VLOOKUP(E293,'Vendor Master'!$B$5:$Q$54,6,FALSE))),""))</f>
        <v/>
      </c>
      <c r="N293" s="30">
        <f>IF(OR(E293="",I293="",M293=""),"",I293*M293)</f>
        <v/>
      </c>
      <c r="O293" s="30">
        <f>IF(OR(E293="",L293=""),"",L293-IF(N293="",0,N293))</f>
        <v/>
      </c>
      <c r="P293" s="26" t="n"/>
      <c r="Q293" s="23" t="n"/>
      <c r="R293" s="28" t="n"/>
      <c r="S293" s="22">
        <f>IF(OR(R293="",O293=""),"",IF(ROUND(R293,2)=ROUND(O293,2),"OK","CHECK"))</f>
        <v/>
      </c>
      <c r="T293" s="31">
        <f>IF(OR(R293="",O293=""),"",R293-O293)</f>
        <v/>
      </c>
      <c r="U293" s="19" t="n"/>
      <c r="V293" s="23" t="n"/>
      <c r="W293" s="32">
        <f>IF(V293="","",IFERROR(VLOOKUP(V293,'Challan Master'!$B$5:$D$124,3,FALSE),""))</f>
        <v/>
      </c>
      <c r="X293" s="22">
        <f>IF(V293="","",IFERROR(VLOOKUP(V293,'Challan Master'!$B$5:$D$124,2,FALSE),""))</f>
        <v/>
      </c>
      <c r="Y293" s="23" t="n"/>
    </row>
    <row r="294">
      <c r="A294" s="22">
        <f>IF(C294="","",ROW()-4)</f>
        <v/>
      </c>
      <c r="B294" s="22">
        <f>IF(C294="","",IF(MONTH(C294)&lt;=3,"Q4",IF(MONTH(C294)&lt;=6,"Q1",IF(MONTH(C294)&lt;=9,"Q2","Q3"))))</f>
        <v/>
      </c>
      <c r="C294" s="26" t="n"/>
      <c r="D294" s="23" t="n"/>
      <c r="E294" s="19" t="n"/>
      <c r="F294" s="22">
        <f>IF(E294="","",IFERROR(VLOOKUP(E294,'Vendor Master'!$B$5:$Q$54,2,FALSE),""))</f>
        <v/>
      </c>
      <c r="G294" s="22">
        <f>IF(E294="","",IFERROR(VLOOKUP(E294,'Vendor Master'!$B$5:$Q$54,4,FALSE),""))</f>
        <v/>
      </c>
      <c r="H294" s="20">
        <f>IF(E294="","",IFERROR(VLOOKUP(G294,'Rate Master'!$B$5:$C$16,2,FALSE),""))</f>
        <v/>
      </c>
      <c r="I294" s="28" t="n"/>
      <c r="J294" s="29">
        <f>IF(E294="","",IFERROR(IF(VLOOKUP(E294,'Vendor Master'!$B$5:$Q$54,12,FALSE)="Y",VLOOKUP(E294,'Vendor Master'!$B$5:$Q$54,14,FALSE),0),""))</f>
        <v/>
      </c>
      <c r="K294" s="30">
        <f>IF(OR(E294="",I294="",J294=""),"",I294*J294)</f>
        <v/>
      </c>
      <c r="L294" s="30">
        <f>IF(OR(E294="",I294=""),"",I294+IF(K294="",0,K294))</f>
        <v/>
      </c>
      <c r="M294" s="25">
        <f>IF(E294="","",IFERROR(IF(F294="",0.2,IF(AND(VLOOKUP(E294,'Vendor Master'!$B$5:$Q$54,7,FALSE)="Y",C294&gt;=VLOOKUP(E294,'Vendor Master'!$B$5:$Q$54,9,FALSE),C294&lt;=VLOOKUP(E294,'Vendor Master'!$B$5:$Q$54,10,FALSE)),VLOOKUP(E294,'Vendor Master'!$B$5:$Q$54,11,FALSE),VLOOKUP(E294,'Vendor Master'!$B$5:$Q$54,6,FALSE))),""))</f>
        <v/>
      </c>
      <c r="N294" s="30">
        <f>IF(OR(E294="",I294="",M294=""),"",I294*M294)</f>
        <v/>
      </c>
      <c r="O294" s="30">
        <f>IF(OR(E294="",L294=""),"",L294-IF(N294="",0,N294))</f>
        <v/>
      </c>
      <c r="P294" s="26" t="n"/>
      <c r="Q294" s="23" t="n"/>
      <c r="R294" s="28" t="n"/>
      <c r="S294" s="22">
        <f>IF(OR(R294="",O294=""),"",IF(ROUND(R294,2)=ROUND(O294,2),"OK","CHECK"))</f>
        <v/>
      </c>
      <c r="T294" s="31">
        <f>IF(OR(R294="",O294=""),"",R294-O294)</f>
        <v/>
      </c>
      <c r="U294" s="19" t="n"/>
      <c r="V294" s="23" t="n"/>
      <c r="W294" s="32">
        <f>IF(V294="","",IFERROR(VLOOKUP(V294,'Challan Master'!$B$5:$D$124,3,FALSE),""))</f>
        <v/>
      </c>
      <c r="X294" s="22">
        <f>IF(V294="","",IFERROR(VLOOKUP(V294,'Challan Master'!$B$5:$D$124,2,FALSE),""))</f>
        <v/>
      </c>
      <c r="Y294" s="23" t="n"/>
    </row>
    <row r="295">
      <c r="A295" s="22">
        <f>IF(C295="","",ROW()-4)</f>
        <v/>
      </c>
      <c r="B295" s="22">
        <f>IF(C295="","",IF(MONTH(C295)&lt;=3,"Q4",IF(MONTH(C295)&lt;=6,"Q1",IF(MONTH(C295)&lt;=9,"Q2","Q3"))))</f>
        <v/>
      </c>
      <c r="C295" s="26" t="n"/>
      <c r="D295" s="23" t="n"/>
      <c r="E295" s="19" t="n"/>
      <c r="F295" s="22">
        <f>IF(E295="","",IFERROR(VLOOKUP(E295,'Vendor Master'!$B$5:$Q$54,2,FALSE),""))</f>
        <v/>
      </c>
      <c r="G295" s="22">
        <f>IF(E295="","",IFERROR(VLOOKUP(E295,'Vendor Master'!$B$5:$Q$54,4,FALSE),""))</f>
        <v/>
      </c>
      <c r="H295" s="20">
        <f>IF(E295="","",IFERROR(VLOOKUP(G295,'Rate Master'!$B$5:$C$16,2,FALSE),""))</f>
        <v/>
      </c>
      <c r="I295" s="28" t="n"/>
      <c r="J295" s="29">
        <f>IF(E295="","",IFERROR(IF(VLOOKUP(E295,'Vendor Master'!$B$5:$Q$54,12,FALSE)="Y",VLOOKUP(E295,'Vendor Master'!$B$5:$Q$54,14,FALSE),0),""))</f>
        <v/>
      </c>
      <c r="K295" s="30">
        <f>IF(OR(E295="",I295="",J295=""),"",I295*J295)</f>
        <v/>
      </c>
      <c r="L295" s="30">
        <f>IF(OR(E295="",I295=""),"",I295+IF(K295="",0,K295))</f>
        <v/>
      </c>
      <c r="M295" s="25">
        <f>IF(E295="","",IFERROR(IF(F295="",0.2,IF(AND(VLOOKUP(E295,'Vendor Master'!$B$5:$Q$54,7,FALSE)="Y",C295&gt;=VLOOKUP(E295,'Vendor Master'!$B$5:$Q$54,9,FALSE),C295&lt;=VLOOKUP(E295,'Vendor Master'!$B$5:$Q$54,10,FALSE)),VLOOKUP(E295,'Vendor Master'!$B$5:$Q$54,11,FALSE),VLOOKUP(E295,'Vendor Master'!$B$5:$Q$54,6,FALSE))),""))</f>
        <v/>
      </c>
      <c r="N295" s="30">
        <f>IF(OR(E295="",I295="",M295=""),"",I295*M295)</f>
        <v/>
      </c>
      <c r="O295" s="30">
        <f>IF(OR(E295="",L295=""),"",L295-IF(N295="",0,N295))</f>
        <v/>
      </c>
      <c r="P295" s="26" t="n"/>
      <c r="Q295" s="23" t="n"/>
      <c r="R295" s="28" t="n"/>
      <c r="S295" s="22">
        <f>IF(OR(R295="",O295=""),"",IF(ROUND(R295,2)=ROUND(O295,2),"OK","CHECK"))</f>
        <v/>
      </c>
      <c r="T295" s="31">
        <f>IF(OR(R295="",O295=""),"",R295-O295)</f>
        <v/>
      </c>
      <c r="U295" s="19" t="n"/>
      <c r="V295" s="23" t="n"/>
      <c r="W295" s="32">
        <f>IF(V295="","",IFERROR(VLOOKUP(V295,'Challan Master'!$B$5:$D$124,3,FALSE),""))</f>
        <v/>
      </c>
      <c r="X295" s="22">
        <f>IF(V295="","",IFERROR(VLOOKUP(V295,'Challan Master'!$B$5:$D$124,2,FALSE),""))</f>
        <v/>
      </c>
      <c r="Y295" s="23" t="n"/>
    </row>
    <row r="296">
      <c r="A296" s="22">
        <f>IF(C296="","",ROW()-4)</f>
        <v/>
      </c>
      <c r="B296" s="22">
        <f>IF(C296="","",IF(MONTH(C296)&lt;=3,"Q4",IF(MONTH(C296)&lt;=6,"Q1",IF(MONTH(C296)&lt;=9,"Q2","Q3"))))</f>
        <v/>
      </c>
      <c r="C296" s="26" t="n"/>
      <c r="D296" s="23" t="n"/>
      <c r="E296" s="19" t="n"/>
      <c r="F296" s="22">
        <f>IF(E296="","",IFERROR(VLOOKUP(E296,'Vendor Master'!$B$5:$Q$54,2,FALSE),""))</f>
        <v/>
      </c>
      <c r="G296" s="22">
        <f>IF(E296="","",IFERROR(VLOOKUP(E296,'Vendor Master'!$B$5:$Q$54,4,FALSE),""))</f>
        <v/>
      </c>
      <c r="H296" s="20">
        <f>IF(E296="","",IFERROR(VLOOKUP(G296,'Rate Master'!$B$5:$C$16,2,FALSE),""))</f>
        <v/>
      </c>
      <c r="I296" s="28" t="n"/>
      <c r="J296" s="29">
        <f>IF(E296="","",IFERROR(IF(VLOOKUP(E296,'Vendor Master'!$B$5:$Q$54,12,FALSE)="Y",VLOOKUP(E296,'Vendor Master'!$B$5:$Q$54,14,FALSE),0),""))</f>
        <v/>
      </c>
      <c r="K296" s="30">
        <f>IF(OR(E296="",I296="",J296=""),"",I296*J296)</f>
        <v/>
      </c>
      <c r="L296" s="30">
        <f>IF(OR(E296="",I296=""),"",I296+IF(K296="",0,K296))</f>
        <v/>
      </c>
      <c r="M296" s="25">
        <f>IF(E296="","",IFERROR(IF(F296="",0.2,IF(AND(VLOOKUP(E296,'Vendor Master'!$B$5:$Q$54,7,FALSE)="Y",C296&gt;=VLOOKUP(E296,'Vendor Master'!$B$5:$Q$54,9,FALSE),C296&lt;=VLOOKUP(E296,'Vendor Master'!$B$5:$Q$54,10,FALSE)),VLOOKUP(E296,'Vendor Master'!$B$5:$Q$54,11,FALSE),VLOOKUP(E296,'Vendor Master'!$B$5:$Q$54,6,FALSE))),""))</f>
        <v/>
      </c>
      <c r="N296" s="30">
        <f>IF(OR(E296="",I296="",M296=""),"",I296*M296)</f>
        <v/>
      </c>
      <c r="O296" s="30">
        <f>IF(OR(E296="",L296=""),"",L296-IF(N296="",0,N296))</f>
        <v/>
      </c>
      <c r="P296" s="26" t="n"/>
      <c r="Q296" s="23" t="n"/>
      <c r="R296" s="28" t="n"/>
      <c r="S296" s="22">
        <f>IF(OR(R296="",O296=""),"",IF(ROUND(R296,2)=ROUND(O296,2),"OK","CHECK"))</f>
        <v/>
      </c>
      <c r="T296" s="31">
        <f>IF(OR(R296="",O296=""),"",R296-O296)</f>
        <v/>
      </c>
      <c r="U296" s="19" t="n"/>
      <c r="V296" s="23" t="n"/>
      <c r="W296" s="32">
        <f>IF(V296="","",IFERROR(VLOOKUP(V296,'Challan Master'!$B$5:$D$124,3,FALSE),""))</f>
        <v/>
      </c>
      <c r="X296" s="22">
        <f>IF(V296="","",IFERROR(VLOOKUP(V296,'Challan Master'!$B$5:$D$124,2,FALSE),""))</f>
        <v/>
      </c>
      <c r="Y296" s="23" t="n"/>
    </row>
    <row r="297">
      <c r="A297" s="22">
        <f>IF(C297="","",ROW()-4)</f>
        <v/>
      </c>
      <c r="B297" s="22">
        <f>IF(C297="","",IF(MONTH(C297)&lt;=3,"Q4",IF(MONTH(C297)&lt;=6,"Q1",IF(MONTH(C297)&lt;=9,"Q2","Q3"))))</f>
        <v/>
      </c>
      <c r="C297" s="26" t="n"/>
      <c r="D297" s="23" t="n"/>
      <c r="E297" s="19" t="n"/>
      <c r="F297" s="22">
        <f>IF(E297="","",IFERROR(VLOOKUP(E297,'Vendor Master'!$B$5:$Q$54,2,FALSE),""))</f>
        <v/>
      </c>
      <c r="G297" s="22">
        <f>IF(E297="","",IFERROR(VLOOKUP(E297,'Vendor Master'!$B$5:$Q$54,4,FALSE),""))</f>
        <v/>
      </c>
      <c r="H297" s="20">
        <f>IF(E297="","",IFERROR(VLOOKUP(G297,'Rate Master'!$B$5:$C$16,2,FALSE),""))</f>
        <v/>
      </c>
      <c r="I297" s="28" t="n"/>
      <c r="J297" s="29">
        <f>IF(E297="","",IFERROR(IF(VLOOKUP(E297,'Vendor Master'!$B$5:$Q$54,12,FALSE)="Y",VLOOKUP(E297,'Vendor Master'!$B$5:$Q$54,14,FALSE),0),""))</f>
        <v/>
      </c>
      <c r="K297" s="30">
        <f>IF(OR(E297="",I297="",J297=""),"",I297*J297)</f>
        <v/>
      </c>
      <c r="L297" s="30">
        <f>IF(OR(E297="",I297=""),"",I297+IF(K297="",0,K297))</f>
        <v/>
      </c>
      <c r="M297" s="25">
        <f>IF(E297="","",IFERROR(IF(F297="",0.2,IF(AND(VLOOKUP(E297,'Vendor Master'!$B$5:$Q$54,7,FALSE)="Y",C297&gt;=VLOOKUP(E297,'Vendor Master'!$B$5:$Q$54,9,FALSE),C297&lt;=VLOOKUP(E297,'Vendor Master'!$B$5:$Q$54,10,FALSE)),VLOOKUP(E297,'Vendor Master'!$B$5:$Q$54,11,FALSE),VLOOKUP(E297,'Vendor Master'!$B$5:$Q$54,6,FALSE))),""))</f>
        <v/>
      </c>
      <c r="N297" s="30">
        <f>IF(OR(E297="",I297="",M297=""),"",I297*M297)</f>
        <v/>
      </c>
      <c r="O297" s="30">
        <f>IF(OR(E297="",L297=""),"",L297-IF(N297="",0,N297))</f>
        <v/>
      </c>
      <c r="P297" s="26" t="n"/>
      <c r="Q297" s="23" t="n"/>
      <c r="R297" s="28" t="n"/>
      <c r="S297" s="22">
        <f>IF(OR(R297="",O297=""),"",IF(ROUND(R297,2)=ROUND(O297,2),"OK","CHECK"))</f>
        <v/>
      </c>
      <c r="T297" s="31">
        <f>IF(OR(R297="",O297=""),"",R297-O297)</f>
        <v/>
      </c>
      <c r="U297" s="19" t="n"/>
      <c r="V297" s="23" t="n"/>
      <c r="W297" s="32">
        <f>IF(V297="","",IFERROR(VLOOKUP(V297,'Challan Master'!$B$5:$D$124,3,FALSE),""))</f>
        <v/>
      </c>
      <c r="X297" s="22">
        <f>IF(V297="","",IFERROR(VLOOKUP(V297,'Challan Master'!$B$5:$D$124,2,FALSE),""))</f>
        <v/>
      </c>
      <c r="Y297" s="23" t="n"/>
    </row>
    <row r="298">
      <c r="A298" s="22">
        <f>IF(C298="","",ROW()-4)</f>
        <v/>
      </c>
      <c r="B298" s="22">
        <f>IF(C298="","",IF(MONTH(C298)&lt;=3,"Q4",IF(MONTH(C298)&lt;=6,"Q1",IF(MONTH(C298)&lt;=9,"Q2","Q3"))))</f>
        <v/>
      </c>
      <c r="C298" s="26" t="n"/>
      <c r="D298" s="23" t="n"/>
      <c r="E298" s="19" t="n"/>
      <c r="F298" s="22">
        <f>IF(E298="","",IFERROR(VLOOKUP(E298,'Vendor Master'!$B$5:$Q$54,2,FALSE),""))</f>
        <v/>
      </c>
      <c r="G298" s="22">
        <f>IF(E298="","",IFERROR(VLOOKUP(E298,'Vendor Master'!$B$5:$Q$54,4,FALSE),""))</f>
        <v/>
      </c>
      <c r="H298" s="20">
        <f>IF(E298="","",IFERROR(VLOOKUP(G298,'Rate Master'!$B$5:$C$16,2,FALSE),""))</f>
        <v/>
      </c>
      <c r="I298" s="28" t="n"/>
      <c r="J298" s="29">
        <f>IF(E298="","",IFERROR(IF(VLOOKUP(E298,'Vendor Master'!$B$5:$Q$54,12,FALSE)="Y",VLOOKUP(E298,'Vendor Master'!$B$5:$Q$54,14,FALSE),0),""))</f>
        <v/>
      </c>
      <c r="K298" s="30">
        <f>IF(OR(E298="",I298="",J298=""),"",I298*J298)</f>
        <v/>
      </c>
      <c r="L298" s="30">
        <f>IF(OR(E298="",I298=""),"",I298+IF(K298="",0,K298))</f>
        <v/>
      </c>
      <c r="M298" s="25">
        <f>IF(E298="","",IFERROR(IF(F298="",0.2,IF(AND(VLOOKUP(E298,'Vendor Master'!$B$5:$Q$54,7,FALSE)="Y",C298&gt;=VLOOKUP(E298,'Vendor Master'!$B$5:$Q$54,9,FALSE),C298&lt;=VLOOKUP(E298,'Vendor Master'!$B$5:$Q$54,10,FALSE)),VLOOKUP(E298,'Vendor Master'!$B$5:$Q$54,11,FALSE),VLOOKUP(E298,'Vendor Master'!$B$5:$Q$54,6,FALSE))),""))</f>
        <v/>
      </c>
      <c r="N298" s="30">
        <f>IF(OR(E298="",I298="",M298=""),"",I298*M298)</f>
        <v/>
      </c>
      <c r="O298" s="30">
        <f>IF(OR(E298="",L298=""),"",L298-IF(N298="",0,N298))</f>
        <v/>
      </c>
      <c r="P298" s="26" t="n"/>
      <c r="Q298" s="23" t="n"/>
      <c r="R298" s="28" t="n"/>
      <c r="S298" s="22">
        <f>IF(OR(R298="",O298=""),"",IF(ROUND(R298,2)=ROUND(O298,2),"OK","CHECK"))</f>
        <v/>
      </c>
      <c r="T298" s="31">
        <f>IF(OR(R298="",O298=""),"",R298-O298)</f>
        <v/>
      </c>
      <c r="U298" s="19" t="n"/>
      <c r="V298" s="23" t="n"/>
      <c r="W298" s="32">
        <f>IF(V298="","",IFERROR(VLOOKUP(V298,'Challan Master'!$B$5:$D$124,3,FALSE),""))</f>
        <v/>
      </c>
      <c r="X298" s="22">
        <f>IF(V298="","",IFERROR(VLOOKUP(V298,'Challan Master'!$B$5:$D$124,2,FALSE),""))</f>
        <v/>
      </c>
      <c r="Y298" s="23" t="n"/>
    </row>
    <row r="299">
      <c r="A299" s="22">
        <f>IF(C299="","",ROW()-4)</f>
        <v/>
      </c>
      <c r="B299" s="22">
        <f>IF(C299="","",IF(MONTH(C299)&lt;=3,"Q4",IF(MONTH(C299)&lt;=6,"Q1",IF(MONTH(C299)&lt;=9,"Q2","Q3"))))</f>
        <v/>
      </c>
      <c r="C299" s="26" t="n"/>
      <c r="D299" s="23" t="n"/>
      <c r="E299" s="19" t="n"/>
      <c r="F299" s="22">
        <f>IF(E299="","",IFERROR(VLOOKUP(E299,'Vendor Master'!$B$5:$Q$54,2,FALSE),""))</f>
        <v/>
      </c>
      <c r="G299" s="22">
        <f>IF(E299="","",IFERROR(VLOOKUP(E299,'Vendor Master'!$B$5:$Q$54,4,FALSE),""))</f>
        <v/>
      </c>
      <c r="H299" s="20">
        <f>IF(E299="","",IFERROR(VLOOKUP(G299,'Rate Master'!$B$5:$C$16,2,FALSE),""))</f>
        <v/>
      </c>
      <c r="I299" s="28" t="n"/>
      <c r="J299" s="29">
        <f>IF(E299="","",IFERROR(IF(VLOOKUP(E299,'Vendor Master'!$B$5:$Q$54,12,FALSE)="Y",VLOOKUP(E299,'Vendor Master'!$B$5:$Q$54,14,FALSE),0),""))</f>
        <v/>
      </c>
      <c r="K299" s="30">
        <f>IF(OR(E299="",I299="",J299=""),"",I299*J299)</f>
        <v/>
      </c>
      <c r="L299" s="30">
        <f>IF(OR(E299="",I299=""),"",I299+IF(K299="",0,K299))</f>
        <v/>
      </c>
      <c r="M299" s="25">
        <f>IF(E299="","",IFERROR(IF(F299="",0.2,IF(AND(VLOOKUP(E299,'Vendor Master'!$B$5:$Q$54,7,FALSE)="Y",C299&gt;=VLOOKUP(E299,'Vendor Master'!$B$5:$Q$54,9,FALSE),C299&lt;=VLOOKUP(E299,'Vendor Master'!$B$5:$Q$54,10,FALSE)),VLOOKUP(E299,'Vendor Master'!$B$5:$Q$54,11,FALSE),VLOOKUP(E299,'Vendor Master'!$B$5:$Q$54,6,FALSE))),""))</f>
        <v/>
      </c>
      <c r="N299" s="30">
        <f>IF(OR(E299="",I299="",M299=""),"",I299*M299)</f>
        <v/>
      </c>
      <c r="O299" s="30">
        <f>IF(OR(E299="",L299=""),"",L299-IF(N299="",0,N299))</f>
        <v/>
      </c>
      <c r="P299" s="26" t="n"/>
      <c r="Q299" s="23" t="n"/>
      <c r="R299" s="28" t="n"/>
      <c r="S299" s="22">
        <f>IF(OR(R299="",O299=""),"",IF(ROUND(R299,2)=ROUND(O299,2),"OK","CHECK"))</f>
        <v/>
      </c>
      <c r="T299" s="31">
        <f>IF(OR(R299="",O299=""),"",R299-O299)</f>
        <v/>
      </c>
      <c r="U299" s="19" t="n"/>
      <c r="V299" s="23" t="n"/>
      <c r="W299" s="32">
        <f>IF(V299="","",IFERROR(VLOOKUP(V299,'Challan Master'!$B$5:$D$124,3,FALSE),""))</f>
        <v/>
      </c>
      <c r="X299" s="22">
        <f>IF(V299="","",IFERROR(VLOOKUP(V299,'Challan Master'!$B$5:$D$124,2,FALSE),""))</f>
        <v/>
      </c>
      <c r="Y299" s="23" t="n"/>
    </row>
    <row r="300">
      <c r="A300" s="22">
        <f>IF(C300="","",ROW()-4)</f>
        <v/>
      </c>
      <c r="B300" s="22">
        <f>IF(C300="","",IF(MONTH(C300)&lt;=3,"Q4",IF(MONTH(C300)&lt;=6,"Q1",IF(MONTH(C300)&lt;=9,"Q2","Q3"))))</f>
        <v/>
      </c>
      <c r="C300" s="26" t="n"/>
      <c r="D300" s="23" t="n"/>
      <c r="E300" s="19" t="n"/>
      <c r="F300" s="22">
        <f>IF(E300="","",IFERROR(VLOOKUP(E300,'Vendor Master'!$B$5:$Q$54,2,FALSE),""))</f>
        <v/>
      </c>
      <c r="G300" s="22">
        <f>IF(E300="","",IFERROR(VLOOKUP(E300,'Vendor Master'!$B$5:$Q$54,4,FALSE),""))</f>
        <v/>
      </c>
      <c r="H300" s="20">
        <f>IF(E300="","",IFERROR(VLOOKUP(G300,'Rate Master'!$B$5:$C$16,2,FALSE),""))</f>
        <v/>
      </c>
      <c r="I300" s="28" t="n"/>
      <c r="J300" s="29">
        <f>IF(E300="","",IFERROR(IF(VLOOKUP(E300,'Vendor Master'!$B$5:$Q$54,12,FALSE)="Y",VLOOKUP(E300,'Vendor Master'!$B$5:$Q$54,14,FALSE),0),""))</f>
        <v/>
      </c>
      <c r="K300" s="30">
        <f>IF(OR(E300="",I300="",J300=""),"",I300*J300)</f>
        <v/>
      </c>
      <c r="L300" s="30">
        <f>IF(OR(E300="",I300=""),"",I300+IF(K300="",0,K300))</f>
        <v/>
      </c>
      <c r="M300" s="25">
        <f>IF(E300="","",IFERROR(IF(F300="",0.2,IF(AND(VLOOKUP(E300,'Vendor Master'!$B$5:$Q$54,7,FALSE)="Y",C300&gt;=VLOOKUP(E300,'Vendor Master'!$B$5:$Q$54,9,FALSE),C300&lt;=VLOOKUP(E300,'Vendor Master'!$B$5:$Q$54,10,FALSE)),VLOOKUP(E300,'Vendor Master'!$B$5:$Q$54,11,FALSE),VLOOKUP(E300,'Vendor Master'!$B$5:$Q$54,6,FALSE))),""))</f>
        <v/>
      </c>
      <c r="N300" s="30">
        <f>IF(OR(E300="",I300="",M300=""),"",I300*M300)</f>
        <v/>
      </c>
      <c r="O300" s="30">
        <f>IF(OR(E300="",L300=""),"",L300-IF(N300="",0,N300))</f>
        <v/>
      </c>
      <c r="P300" s="26" t="n"/>
      <c r="Q300" s="23" t="n"/>
      <c r="R300" s="28" t="n"/>
      <c r="S300" s="22">
        <f>IF(OR(R300="",O300=""),"",IF(ROUND(R300,2)=ROUND(O300,2),"OK","CHECK"))</f>
        <v/>
      </c>
      <c r="T300" s="31">
        <f>IF(OR(R300="",O300=""),"",R300-O300)</f>
        <v/>
      </c>
      <c r="U300" s="19" t="n"/>
      <c r="V300" s="23" t="n"/>
      <c r="W300" s="32">
        <f>IF(V300="","",IFERROR(VLOOKUP(V300,'Challan Master'!$B$5:$D$124,3,FALSE),""))</f>
        <v/>
      </c>
      <c r="X300" s="22">
        <f>IF(V300="","",IFERROR(VLOOKUP(V300,'Challan Master'!$B$5:$D$124,2,FALSE),""))</f>
        <v/>
      </c>
      <c r="Y300" s="23" t="n"/>
    </row>
    <row r="301">
      <c r="A301" s="22">
        <f>IF(C301="","",ROW()-4)</f>
        <v/>
      </c>
      <c r="B301" s="22">
        <f>IF(C301="","",IF(MONTH(C301)&lt;=3,"Q4",IF(MONTH(C301)&lt;=6,"Q1",IF(MONTH(C301)&lt;=9,"Q2","Q3"))))</f>
        <v/>
      </c>
      <c r="C301" s="26" t="n"/>
      <c r="D301" s="23" t="n"/>
      <c r="E301" s="19" t="n"/>
      <c r="F301" s="22">
        <f>IF(E301="","",IFERROR(VLOOKUP(E301,'Vendor Master'!$B$5:$Q$54,2,FALSE),""))</f>
        <v/>
      </c>
      <c r="G301" s="22">
        <f>IF(E301="","",IFERROR(VLOOKUP(E301,'Vendor Master'!$B$5:$Q$54,4,FALSE),""))</f>
        <v/>
      </c>
      <c r="H301" s="20">
        <f>IF(E301="","",IFERROR(VLOOKUP(G301,'Rate Master'!$B$5:$C$16,2,FALSE),""))</f>
        <v/>
      </c>
      <c r="I301" s="28" t="n"/>
      <c r="J301" s="29">
        <f>IF(E301="","",IFERROR(IF(VLOOKUP(E301,'Vendor Master'!$B$5:$Q$54,12,FALSE)="Y",VLOOKUP(E301,'Vendor Master'!$B$5:$Q$54,14,FALSE),0),""))</f>
        <v/>
      </c>
      <c r="K301" s="30">
        <f>IF(OR(E301="",I301="",J301=""),"",I301*J301)</f>
        <v/>
      </c>
      <c r="L301" s="30">
        <f>IF(OR(E301="",I301=""),"",I301+IF(K301="",0,K301))</f>
        <v/>
      </c>
      <c r="M301" s="25">
        <f>IF(E301="","",IFERROR(IF(F301="",0.2,IF(AND(VLOOKUP(E301,'Vendor Master'!$B$5:$Q$54,7,FALSE)="Y",C301&gt;=VLOOKUP(E301,'Vendor Master'!$B$5:$Q$54,9,FALSE),C301&lt;=VLOOKUP(E301,'Vendor Master'!$B$5:$Q$54,10,FALSE)),VLOOKUP(E301,'Vendor Master'!$B$5:$Q$54,11,FALSE),VLOOKUP(E301,'Vendor Master'!$B$5:$Q$54,6,FALSE))),""))</f>
        <v/>
      </c>
      <c r="N301" s="30">
        <f>IF(OR(E301="",I301="",M301=""),"",I301*M301)</f>
        <v/>
      </c>
      <c r="O301" s="30">
        <f>IF(OR(E301="",L301=""),"",L301-IF(N301="",0,N301))</f>
        <v/>
      </c>
      <c r="P301" s="26" t="n"/>
      <c r="Q301" s="23" t="n"/>
      <c r="R301" s="28" t="n"/>
      <c r="S301" s="22">
        <f>IF(OR(R301="",O301=""),"",IF(ROUND(R301,2)=ROUND(O301,2),"OK","CHECK"))</f>
        <v/>
      </c>
      <c r="T301" s="31">
        <f>IF(OR(R301="",O301=""),"",R301-O301)</f>
        <v/>
      </c>
      <c r="U301" s="19" t="n"/>
      <c r="V301" s="23" t="n"/>
      <c r="W301" s="32">
        <f>IF(V301="","",IFERROR(VLOOKUP(V301,'Challan Master'!$B$5:$D$124,3,FALSE),""))</f>
        <v/>
      </c>
      <c r="X301" s="22">
        <f>IF(V301="","",IFERROR(VLOOKUP(V301,'Challan Master'!$B$5:$D$124,2,FALSE),""))</f>
        <v/>
      </c>
      <c r="Y301" s="23" t="n"/>
    </row>
    <row r="302">
      <c r="A302" s="22">
        <f>IF(C302="","",ROW()-4)</f>
        <v/>
      </c>
      <c r="B302" s="22">
        <f>IF(C302="","",IF(MONTH(C302)&lt;=3,"Q4",IF(MONTH(C302)&lt;=6,"Q1",IF(MONTH(C302)&lt;=9,"Q2","Q3"))))</f>
        <v/>
      </c>
      <c r="C302" s="26" t="n"/>
      <c r="D302" s="23" t="n"/>
      <c r="E302" s="19" t="n"/>
      <c r="F302" s="22">
        <f>IF(E302="","",IFERROR(VLOOKUP(E302,'Vendor Master'!$B$5:$Q$54,2,FALSE),""))</f>
        <v/>
      </c>
      <c r="G302" s="22">
        <f>IF(E302="","",IFERROR(VLOOKUP(E302,'Vendor Master'!$B$5:$Q$54,4,FALSE),""))</f>
        <v/>
      </c>
      <c r="H302" s="20">
        <f>IF(E302="","",IFERROR(VLOOKUP(G302,'Rate Master'!$B$5:$C$16,2,FALSE),""))</f>
        <v/>
      </c>
      <c r="I302" s="28" t="n"/>
      <c r="J302" s="29">
        <f>IF(E302="","",IFERROR(IF(VLOOKUP(E302,'Vendor Master'!$B$5:$Q$54,12,FALSE)="Y",VLOOKUP(E302,'Vendor Master'!$B$5:$Q$54,14,FALSE),0),""))</f>
        <v/>
      </c>
      <c r="K302" s="30">
        <f>IF(OR(E302="",I302="",J302=""),"",I302*J302)</f>
        <v/>
      </c>
      <c r="L302" s="30">
        <f>IF(OR(E302="",I302=""),"",I302+IF(K302="",0,K302))</f>
        <v/>
      </c>
      <c r="M302" s="25">
        <f>IF(E302="","",IFERROR(IF(F302="",0.2,IF(AND(VLOOKUP(E302,'Vendor Master'!$B$5:$Q$54,7,FALSE)="Y",C302&gt;=VLOOKUP(E302,'Vendor Master'!$B$5:$Q$54,9,FALSE),C302&lt;=VLOOKUP(E302,'Vendor Master'!$B$5:$Q$54,10,FALSE)),VLOOKUP(E302,'Vendor Master'!$B$5:$Q$54,11,FALSE),VLOOKUP(E302,'Vendor Master'!$B$5:$Q$54,6,FALSE))),""))</f>
        <v/>
      </c>
      <c r="N302" s="30">
        <f>IF(OR(E302="",I302="",M302=""),"",I302*M302)</f>
        <v/>
      </c>
      <c r="O302" s="30">
        <f>IF(OR(E302="",L302=""),"",L302-IF(N302="",0,N302))</f>
        <v/>
      </c>
      <c r="P302" s="26" t="n"/>
      <c r="Q302" s="23" t="n"/>
      <c r="R302" s="28" t="n"/>
      <c r="S302" s="22">
        <f>IF(OR(R302="",O302=""),"",IF(ROUND(R302,2)=ROUND(O302,2),"OK","CHECK"))</f>
        <v/>
      </c>
      <c r="T302" s="31">
        <f>IF(OR(R302="",O302=""),"",R302-O302)</f>
        <v/>
      </c>
      <c r="U302" s="19" t="n"/>
      <c r="V302" s="23" t="n"/>
      <c r="W302" s="32">
        <f>IF(V302="","",IFERROR(VLOOKUP(V302,'Challan Master'!$B$5:$D$124,3,FALSE),""))</f>
        <v/>
      </c>
      <c r="X302" s="22">
        <f>IF(V302="","",IFERROR(VLOOKUP(V302,'Challan Master'!$B$5:$D$124,2,FALSE),""))</f>
        <v/>
      </c>
      <c r="Y302" s="23" t="n"/>
    </row>
    <row r="303">
      <c r="A303" s="22">
        <f>IF(C303="","",ROW()-4)</f>
        <v/>
      </c>
      <c r="B303" s="22">
        <f>IF(C303="","",IF(MONTH(C303)&lt;=3,"Q4",IF(MONTH(C303)&lt;=6,"Q1",IF(MONTH(C303)&lt;=9,"Q2","Q3"))))</f>
        <v/>
      </c>
      <c r="C303" s="26" t="n"/>
      <c r="D303" s="23" t="n"/>
      <c r="E303" s="19" t="n"/>
      <c r="F303" s="22">
        <f>IF(E303="","",IFERROR(VLOOKUP(E303,'Vendor Master'!$B$5:$Q$54,2,FALSE),""))</f>
        <v/>
      </c>
      <c r="G303" s="22">
        <f>IF(E303="","",IFERROR(VLOOKUP(E303,'Vendor Master'!$B$5:$Q$54,4,FALSE),""))</f>
        <v/>
      </c>
      <c r="H303" s="20">
        <f>IF(E303="","",IFERROR(VLOOKUP(G303,'Rate Master'!$B$5:$C$16,2,FALSE),""))</f>
        <v/>
      </c>
      <c r="I303" s="28" t="n"/>
      <c r="J303" s="29">
        <f>IF(E303="","",IFERROR(IF(VLOOKUP(E303,'Vendor Master'!$B$5:$Q$54,12,FALSE)="Y",VLOOKUP(E303,'Vendor Master'!$B$5:$Q$54,14,FALSE),0),""))</f>
        <v/>
      </c>
      <c r="K303" s="30">
        <f>IF(OR(E303="",I303="",J303=""),"",I303*J303)</f>
        <v/>
      </c>
      <c r="L303" s="30">
        <f>IF(OR(E303="",I303=""),"",I303+IF(K303="",0,K303))</f>
        <v/>
      </c>
      <c r="M303" s="25">
        <f>IF(E303="","",IFERROR(IF(F303="",0.2,IF(AND(VLOOKUP(E303,'Vendor Master'!$B$5:$Q$54,7,FALSE)="Y",C303&gt;=VLOOKUP(E303,'Vendor Master'!$B$5:$Q$54,9,FALSE),C303&lt;=VLOOKUP(E303,'Vendor Master'!$B$5:$Q$54,10,FALSE)),VLOOKUP(E303,'Vendor Master'!$B$5:$Q$54,11,FALSE),VLOOKUP(E303,'Vendor Master'!$B$5:$Q$54,6,FALSE))),""))</f>
        <v/>
      </c>
      <c r="N303" s="30">
        <f>IF(OR(E303="",I303="",M303=""),"",I303*M303)</f>
        <v/>
      </c>
      <c r="O303" s="30">
        <f>IF(OR(E303="",L303=""),"",L303-IF(N303="",0,N303))</f>
        <v/>
      </c>
      <c r="P303" s="26" t="n"/>
      <c r="Q303" s="23" t="n"/>
      <c r="R303" s="28" t="n"/>
      <c r="S303" s="22">
        <f>IF(OR(R303="",O303=""),"",IF(ROUND(R303,2)=ROUND(O303,2),"OK","CHECK"))</f>
        <v/>
      </c>
      <c r="T303" s="31">
        <f>IF(OR(R303="",O303=""),"",R303-O303)</f>
        <v/>
      </c>
      <c r="U303" s="19" t="n"/>
      <c r="V303" s="23" t="n"/>
      <c r="W303" s="32">
        <f>IF(V303="","",IFERROR(VLOOKUP(V303,'Challan Master'!$B$5:$D$124,3,FALSE),""))</f>
        <v/>
      </c>
      <c r="X303" s="22">
        <f>IF(V303="","",IFERROR(VLOOKUP(V303,'Challan Master'!$B$5:$D$124,2,FALSE),""))</f>
        <v/>
      </c>
      <c r="Y303" s="23" t="n"/>
    </row>
    <row r="304">
      <c r="A304" s="22">
        <f>IF(C304="","",ROW()-4)</f>
        <v/>
      </c>
      <c r="B304" s="22">
        <f>IF(C304="","",IF(MONTH(C304)&lt;=3,"Q4",IF(MONTH(C304)&lt;=6,"Q1",IF(MONTH(C304)&lt;=9,"Q2","Q3"))))</f>
        <v/>
      </c>
      <c r="C304" s="26" t="n"/>
      <c r="D304" s="23" t="n"/>
      <c r="E304" s="19" t="n"/>
      <c r="F304" s="22">
        <f>IF(E304="","",IFERROR(VLOOKUP(E304,'Vendor Master'!$B$5:$Q$54,2,FALSE),""))</f>
        <v/>
      </c>
      <c r="G304" s="22">
        <f>IF(E304="","",IFERROR(VLOOKUP(E304,'Vendor Master'!$B$5:$Q$54,4,FALSE),""))</f>
        <v/>
      </c>
      <c r="H304" s="20">
        <f>IF(E304="","",IFERROR(VLOOKUP(G304,'Rate Master'!$B$5:$C$16,2,FALSE),""))</f>
        <v/>
      </c>
      <c r="I304" s="28" t="n"/>
      <c r="J304" s="29">
        <f>IF(E304="","",IFERROR(IF(VLOOKUP(E304,'Vendor Master'!$B$5:$Q$54,12,FALSE)="Y",VLOOKUP(E304,'Vendor Master'!$B$5:$Q$54,14,FALSE),0),""))</f>
        <v/>
      </c>
      <c r="K304" s="30">
        <f>IF(OR(E304="",I304="",J304=""),"",I304*J304)</f>
        <v/>
      </c>
      <c r="L304" s="30">
        <f>IF(OR(E304="",I304=""),"",I304+IF(K304="",0,K304))</f>
        <v/>
      </c>
      <c r="M304" s="25">
        <f>IF(E304="","",IFERROR(IF(F304="",0.2,IF(AND(VLOOKUP(E304,'Vendor Master'!$B$5:$Q$54,7,FALSE)="Y",C304&gt;=VLOOKUP(E304,'Vendor Master'!$B$5:$Q$54,9,FALSE),C304&lt;=VLOOKUP(E304,'Vendor Master'!$B$5:$Q$54,10,FALSE)),VLOOKUP(E304,'Vendor Master'!$B$5:$Q$54,11,FALSE),VLOOKUP(E304,'Vendor Master'!$B$5:$Q$54,6,FALSE))),""))</f>
        <v/>
      </c>
      <c r="N304" s="30">
        <f>IF(OR(E304="",I304="",M304=""),"",I304*M304)</f>
        <v/>
      </c>
      <c r="O304" s="30">
        <f>IF(OR(E304="",L304=""),"",L304-IF(N304="",0,N304))</f>
        <v/>
      </c>
      <c r="P304" s="26" t="n"/>
      <c r="Q304" s="23" t="n"/>
      <c r="R304" s="28" t="n"/>
      <c r="S304" s="22">
        <f>IF(OR(R304="",O304=""),"",IF(ROUND(R304,2)=ROUND(O304,2),"OK","CHECK"))</f>
        <v/>
      </c>
      <c r="T304" s="31">
        <f>IF(OR(R304="",O304=""),"",R304-O304)</f>
        <v/>
      </c>
      <c r="U304" s="19" t="n"/>
      <c r="V304" s="23" t="n"/>
      <c r="W304" s="32">
        <f>IF(V304="","",IFERROR(VLOOKUP(V304,'Challan Master'!$B$5:$D$124,3,FALSE),""))</f>
        <v/>
      </c>
      <c r="X304" s="22">
        <f>IF(V304="","",IFERROR(VLOOKUP(V304,'Challan Master'!$B$5:$D$124,2,FALSE),""))</f>
        <v/>
      </c>
      <c r="Y304" s="23" t="n"/>
    </row>
    <row r="305">
      <c r="A305" s="22">
        <f>IF(C305="","",ROW()-4)</f>
        <v/>
      </c>
      <c r="B305" s="22">
        <f>IF(C305="","",IF(MONTH(C305)&lt;=3,"Q4",IF(MONTH(C305)&lt;=6,"Q1",IF(MONTH(C305)&lt;=9,"Q2","Q3"))))</f>
        <v/>
      </c>
      <c r="C305" s="26" t="n"/>
      <c r="D305" s="23" t="n"/>
      <c r="E305" s="19" t="n"/>
      <c r="F305" s="22">
        <f>IF(E305="","",IFERROR(VLOOKUP(E305,'Vendor Master'!$B$5:$Q$54,2,FALSE),""))</f>
        <v/>
      </c>
      <c r="G305" s="22">
        <f>IF(E305="","",IFERROR(VLOOKUP(E305,'Vendor Master'!$B$5:$Q$54,4,FALSE),""))</f>
        <v/>
      </c>
      <c r="H305" s="20">
        <f>IF(E305="","",IFERROR(VLOOKUP(G305,'Rate Master'!$B$5:$C$16,2,FALSE),""))</f>
        <v/>
      </c>
      <c r="I305" s="28" t="n"/>
      <c r="J305" s="29">
        <f>IF(E305="","",IFERROR(IF(VLOOKUP(E305,'Vendor Master'!$B$5:$Q$54,12,FALSE)="Y",VLOOKUP(E305,'Vendor Master'!$B$5:$Q$54,14,FALSE),0),""))</f>
        <v/>
      </c>
      <c r="K305" s="30">
        <f>IF(OR(E305="",I305="",J305=""),"",I305*J305)</f>
        <v/>
      </c>
      <c r="L305" s="30">
        <f>IF(OR(E305="",I305=""),"",I305+IF(K305="",0,K305))</f>
        <v/>
      </c>
      <c r="M305" s="25">
        <f>IF(E305="","",IFERROR(IF(F305="",0.2,IF(AND(VLOOKUP(E305,'Vendor Master'!$B$5:$Q$54,7,FALSE)="Y",C305&gt;=VLOOKUP(E305,'Vendor Master'!$B$5:$Q$54,9,FALSE),C305&lt;=VLOOKUP(E305,'Vendor Master'!$B$5:$Q$54,10,FALSE)),VLOOKUP(E305,'Vendor Master'!$B$5:$Q$54,11,FALSE),VLOOKUP(E305,'Vendor Master'!$B$5:$Q$54,6,FALSE))),""))</f>
        <v/>
      </c>
      <c r="N305" s="30">
        <f>IF(OR(E305="",I305="",M305=""),"",I305*M305)</f>
        <v/>
      </c>
      <c r="O305" s="30">
        <f>IF(OR(E305="",L305=""),"",L305-IF(N305="",0,N305))</f>
        <v/>
      </c>
      <c r="P305" s="26" t="n"/>
      <c r="Q305" s="23" t="n"/>
      <c r="R305" s="28" t="n"/>
      <c r="S305" s="22">
        <f>IF(OR(R305="",O305=""),"",IF(ROUND(R305,2)=ROUND(O305,2),"OK","CHECK"))</f>
        <v/>
      </c>
      <c r="T305" s="31">
        <f>IF(OR(R305="",O305=""),"",R305-O305)</f>
        <v/>
      </c>
      <c r="U305" s="19" t="n"/>
      <c r="V305" s="23" t="n"/>
      <c r="W305" s="32">
        <f>IF(V305="","",IFERROR(VLOOKUP(V305,'Challan Master'!$B$5:$D$124,3,FALSE),""))</f>
        <v/>
      </c>
      <c r="X305" s="22">
        <f>IF(V305="","",IFERROR(VLOOKUP(V305,'Challan Master'!$B$5:$D$124,2,FALSE),""))</f>
        <v/>
      </c>
      <c r="Y305" s="23" t="n"/>
    </row>
    <row r="306">
      <c r="A306" s="22">
        <f>IF(C306="","",ROW()-4)</f>
        <v/>
      </c>
      <c r="B306" s="22">
        <f>IF(C306="","",IF(MONTH(C306)&lt;=3,"Q4",IF(MONTH(C306)&lt;=6,"Q1",IF(MONTH(C306)&lt;=9,"Q2","Q3"))))</f>
        <v/>
      </c>
      <c r="C306" s="26" t="n"/>
      <c r="D306" s="23" t="n"/>
      <c r="E306" s="19" t="n"/>
      <c r="F306" s="22">
        <f>IF(E306="","",IFERROR(VLOOKUP(E306,'Vendor Master'!$B$5:$Q$54,2,FALSE),""))</f>
        <v/>
      </c>
      <c r="G306" s="22">
        <f>IF(E306="","",IFERROR(VLOOKUP(E306,'Vendor Master'!$B$5:$Q$54,4,FALSE),""))</f>
        <v/>
      </c>
      <c r="H306" s="20">
        <f>IF(E306="","",IFERROR(VLOOKUP(G306,'Rate Master'!$B$5:$C$16,2,FALSE),""))</f>
        <v/>
      </c>
      <c r="I306" s="28" t="n"/>
      <c r="J306" s="29">
        <f>IF(E306="","",IFERROR(IF(VLOOKUP(E306,'Vendor Master'!$B$5:$Q$54,12,FALSE)="Y",VLOOKUP(E306,'Vendor Master'!$B$5:$Q$54,14,FALSE),0),""))</f>
        <v/>
      </c>
      <c r="K306" s="30">
        <f>IF(OR(E306="",I306="",J306=""),"",I306*J306)</f>
        <v/>
      </c>
      <c r="L306" s="30">
        <f>IF(OR(E306="",I306=""),"",I306+IF(K306="",0,K306))</f>
        <v/>
      </c>
      <c r="M306" s="25">
        <f>IF(E306="","",IFERROR(IF(F306="",0.2,IF(AND(VLOOKUP(E306,'Vendor Master'!$B$5:$Q$54,7,FALSE)="Y",C306&gt;=VLOOKUP(E306,'Vendor Master'!$B$5:$Q$54,9,FALSE),C306&lt;=VLOOKUP(E306,'Vendor Master'!$B$5:$Q$54,10,FALSE)),VLOOKUP(E306,'Vendor Master'!$B$5:$Q$54,11,FALSE),VLOOKUP(E306,'Vendor Master'!$B$5:$Q$54,6,FALSE))),""))</f>
        <v/>
      </c>
      <c r="N306" s="30">
        <f>IF(OR(E306="",I306="",M306=""),"",I306*M306)</f>
        <v/>
      </c>
      <c r="O306" s="30">
        <f>IF(OR(E306="",L306=""),"",L306-IF(N306="",0,N306))</f>
        <v/>
      </c>
      <c r="P306" s="26" t="n"/>
      <c r="Q306" s="23" t="n"/>
      <c r="R306" s="28" t="n"/>
      <c r="S306" s="22">
        <f>IF(OR(R306="",O306=""),"",IF(ROUND(R306,2)=ROUND(O306,2),"OK","CHECK"))</f>
        <v/>
      </c>
      <c r="T306" s="31">
        <f>IF(OR(R306="",O306=""),"",R306-O306)</f>
        <v/>
      </c>
      <c r="U306" s="19" t="n"/>
      <c r="V306" s="23" t="n"/>
      <c r="W306" s="32">
        <f>IF(V306="","",IFERROR(VLOOKUP(V306,'Challan Master'!$B$5:$D$124,3,FALSE),""))</f>
        <v/>
      </c>
      <c r="X306" s="22">
        <f>IF(V306="","",IFERROR(VLOOKUP(V306,'Challan Master'!$B$5:$D$124,2,FALSE),""))</f>
        <v/>
      </c>
      <c r="Y306" s="23" t="n"/>
    </row>
    <row r="307">
      <c r="A307" s="22">
        <f>IF(C307="","",ROW()-4)</f>
        <v/>
      </c>
      <c r="B307" s="22">
        <f>IF(C307="","",IF(MONTH(C307)&lt;=3,"Q4",IF(MONTH(C307)&lt;=6,"Q1",IF(MONTH(C307)&lt;=9,"Q2","Q3"))))</f>
        <v/>
      </c>
      <c r="C307" s="26" t="n"/>
      <c r="D307" s="23" t="n"/>
      <c r="E307" s="19" t="n"/>
      <c r="F307" s="22">
        <f>IF(E307="","",IFERROR(VLOOKUP(E307,'Vendor Master'!$B$5:$Q$54,2,FALSE),""))</f>
        <v/>
      </c>
      <c r="G307" s="22">
        <f>IF(E307="","",IFERROR(VLOOKUP(E307,'Vendor Master'!$B$5:$Q$54,4,FALSE),""))</f>
        <v/>
      </c>
      <c r="H307" s="20">
        <f>IF(E307="","",IFERROR(VLOOKUP(G307,'Rate Master'!$B$5:$C$16,2,FALSE),""))</f>
        <v/>
      </c>
      <c r="I307" s="28" t="n"/>
      <c r="J307" s="29">
        <f>IF(E307="","",IFERROR(IF(VLOOKUP(E307,'Vendor Master'!$B$5:$Q$54,12,FALSE)="Y",VLOOKUP(E307,'Vendor Master'!$B$5:$Q$54,14,FALSE),0),""))</f>
        <v/>
      </c>
      <c r="K307" s="30">
        <f>IF(OR(E307="",I307="",J307=""),"",I307*J307)</f>
        <v/>
      </c>
      <c r="L307" s="30">
        <f>IF(OR(E307="",I307=""),"",I307+IF(K307="",0,K307))</f>
        <v/>
      </c>
      <c r="M307" s="25">
        <f>IF(E307="","",IFERROR(IF(F307="",0.2,IF(AND(VLOOKUP(E307,'Vendor Master'!$B$5:$Q$54,7,FALSE)="Y",C307&gt;=VLOOKUP(E307,'Vendor Master'!$B$5:$Q$54,9,FALSE),C307&lt;=VLOOKUP(E307,'Vendor Master'!$B$5:$Q$54,10,FALSE)),VLOOKUP(E307,'Vendor Master'!$B$5:$Q$54,11,FALSE),VLOOKUP(E307,'Vendor Master'!$B$5:$Q$54,6,FALSE))),""))</f>
        <v/>
      </c>
      <c r="N307" s="30">
        <f>IF(OR(E307="",I307="",M307=""),"",I307*M307)</f>
        <v/>
      </c>
      <c r="O307" s="30">
        <f>IF(OR(E307="",L307=""),"",L307-IF(N307="",0,N307))</f>
        <v/>
      </c>
      <c r="P307" s="26" t="n"/>
      <c r="Q307" s="23" t="n"/>
      <c r="R307" s="28" t="n"/>
      <c r="S307" s="22">
        <f>IF(OR(R307="",O307=""),"",IF(ROUND(R307,2)=ROUND(O307,2),"OK","CHECK"))</f>
        <v/>
      </c>
      <c r="T307" s="31">
        <f>IF(OR(R307="",O307=""),"",R307-O307)</f>
        <v/>
      </c>
      <c r="U307" s="19" t="n"/>
      <c r="V307" s="23" t="n"/>
      <c r="W307" s="32">
        <f>IF(V307="","",IFERROR(VLOOKUP(V307,'Challan Master'!$B$5:$D$124,3,FALSE),""))</f>
        <v/>
      </c>
      <c r="X307" s="22">
        <f>IF(V307="","",IFERROR(VLOOKUP(V307,'Challan Master'!$B$5:$D$124,2,FALSE),""))</f>
        <v/>
      </c>
      <c r="Y307" s="23" t="n"/>
    </row>
    <row r="308">
      <c r="A308" s="22">
        <f>IF(C308="","",ROW()-4)</f>
        <v/>
      </c>
      <c r="B308" s="22">
        <f>IF(C308="","",IF(MONTH(C308)&lt;=3,"Q4",IF(MONTH(C308)&lt;=6,"Q1",IF(MONTH(C308)&lt;=9,"Q2","Q3"))))</f>
        <v/>
      </c>
      <c r="C308" s="26" t="n"/>
      <c r="D308" s="23" t="n"/>
      <c r="E308" s="19" t="n"/>
      <c r="F308" s="22">
        <f>IF(E308="","",IFERROR(VLOOKUP(E308,'Vendor Master'!$B$5:$Q$54,2,FALSE),""))</f>
        <v/>
      </c>
      <c r="G308" s="22">
        <f>IF(E308="","",IFERROR(VLOOKUP(E308,'Vendor Master'!$B$5:$Q$54,4,FALSE),""))</f>
        <v/>
      </c>
      <c r="H308" s="20">
        <f>IF(E308="","",IFERROR(VLOOKUP(G308,'Rate Master'!$B$5:$C$16,2,FALSE),""))</f>
        <v/>
      </c>
      <c r="I308" s="28" t="n"/>
      <c r="J308" s="29">
        <f>IF(E308="","",IFERROR(IF(VLOOKUP(E308,'Vendor Master'!$B$5:$Q$54,12,FALSE)="Y",VLOOKUP(E308,'Vendor Master'!$B$5:$Q$54,14,FALSE),0),""))</f>
        <v/>
      </c>
      <c r="K308" s="30">
        <f>IF(OR(E308="",I308="",J308=""),"",I308*J308)</f>
        <v/>
      </c>
      <c r="L308" s="30">
        <f>IF(OR(E308="",I308=""),"",I308+IF(K308="",0,K308))</f>
        <v/>
      </c>
      <c r="M308" s="25">
        <f>IF(E308="","",IFERROR(IF(F308="",0.2,IF(AND(VLOOKUP(E308,'Vendor Master'!$B$5:$Q$54,7,FALSE)="Y",C308&gt;=VLOOKUP(E308,'Vendor Master'!$B$5:$Q$54,9,FALSE),C308&lt;=VLOOKUP(E308,'Vendor Master'!$B$5:$Q$54,10,FALSE)),VLOOKUP(E308,'Vendor Master'!$B$5:$Q$54,11,FALSE),VLOOKUP(E308,'Vendor Master'!$B$5:$Q$54,6,FALSE))),""))</f>
        <v/>
      </c>
      <c r="N308" s="30">
        <f>IF(OR(E308="",I308="",M308=""),"",I308*M308)</f>
        <v/>
      </c>
      <c r="O308" s="30">
        <f>IF(OR(E308="",L308=""),"",L308-IF(N308="",0,N308))</f>
        <v/>
      </c>
      <c r="P308" s="26" t="n"/>
      <c r="Q308" s="23" t="n"/>
      <c r="R308" s="28" t="n"/>
      <c r="S308" s="22">
        <f>IF(OR(R308="",O308=""),"",IF(ROUND(R308,2)=ROUND(O308,2),"OK","CHECK"))</f>
        <v/>
      </c>
      <c r="T308" s="31">
        <f>IF(OR(R308="",O308=""),"",R308-O308)</f>
        <v/>
      </c>
      <c r="U308" s="19" t="n"/>
      <c r="V308" s="23" t="n"/>
      <c r="W308" s="32">
        <f>IF(V308="","",IFERROR(VLOOKUP(V308,'Challan Master'!$B$5:$D$124,3,FALSE),""))</f>
        <v/>
      </c>
      <c r="X308" s="22">
        <f>IF(V308="","",IFERROR(VLOOKUP(V308,'Challan Master'!$B$5:$D$124,2,FALSE),""))</f>
        <v/>
      </c>
      <c r="Y308" s="23" t="n"/>
    </row>
    <row r="309">
      <c r="A309" s="22">
        <f>IF(C309="","",ROW()-4)</f>
        <v/>
      </c>
      <c r="B309" s="22">
        <f>IF(C309="","",IF(MONTH(C309)&lt;=3,"Q4",IF(MONTH(C309)&lt;=6,"Q1",IF(MONTH(C309)&lt;=9,"Q2","Q3"))))</f>
        <v/>
      </c>
      <c r="C309" s="26" t="n"/>
      <c r="D309" s="23" t="n"/>
      <c r="E309" s="19" t="n"/>
      <c r="F309" s="22">
        <f>IF(E309="","",IFERROR(VLOOKUP(E309,'Vendor Master'!$B$5:$Q$54,2,FALSE),""))</f>
        <v/>
      </c>
      <c r="G309" s="22">
        <f>IF(E309="","",IFERROR(VLOOKUP(E309,'Vendor Master'!$B$5:$Q$54,4,FALSE),""))</f>
        <v/>
      </c>
      <c r="H309" s="20">
        <f>IF(E309="","",IFERROR(VLOOKUP(G309,'Rate Master'!$B$5:$C$16,2,FALSE),""))</f>
        <v/>
      </c>
      <c r="I309" s="28" t="n"/>
      <c r="J309" s="29">
        <f>IF(E309="","",IFERROR(IF(VLOOKUP(E309,'Vendor Master'!$B$5:$Q$54,12,FALSE)="Y",VLOOKUP(E309,'Vendor Master'!$B$5:$Q$54,14,FALSE),0),""))</f>
        <v/>
      </c>
      <c r="K309" s="30">
        <f>IF(OR(E309="",I309="",J309=""),"",I309*J309)</f>
        <v/>
      </c>
      <c r="L309" s="30">
        <f>IF(OR(E309="",I309=""),"",I309+IF(K309="",0,K309))</f>
        <v/>
      </c>
      <c r="M309" s="25">
        <f>IF(E309="","",IFERROR(IF(F309="",0.2,IF(AND(VLOOKUP(E309,'Vendor Master'!$B$5:$Q$54,7,FALSE)="Y",C309&gt;=VLOOKUP(E309,'Vendor Master'!$B$5:$Q$54,9,FALSE),C309&lt;=VLOOKUP(E309,'Vendor Master'!$B$5:$Q$54,10,FALSE)),VLOOKUP(E309,'Vendor Master'!$B$5:$Q$54,11,FALSE),VLOOKUP(E309,'Vendor Master'!$B$5:$Q$54,6,FALSE))),""))</f>
        <v/>
      </c>
      <c r="N309" s="30">
        <f>IF(OR(E309="",I309="",M309=""),"",I309*M309)</f>
        <v/>
      </c>
      <c r="O309" s="30">
        <f>IF(OR(E309="",L309=""),"",L309-IF(N309="",0,N309))</f>
        <v/>
      </c>
      <c r="P309" s="26" t="n"/>
      <c r="Q309" s="23" t="n"/>
      <c r="R309" s="28" t="n"/>
      <c r="S309" s="22">
        <f>IF(OR(R309="",O309=""),"",IF(ROUND(R309,2)=ROUND(O309,2),"OK","CHECK"))</f>
        <v/>
      </c>
      <c r="T309" s="31">
        <f>IF(OR(R309="",O309=""),"",R309-O309)</f>
        <v/>
      </c>
      <c r="U309" s="19" t="n"/>
      <c r="V309" s="23" t="n"/>
      <c r="W309" s="32">
        <f>IF(V309="","",IFERROR(VLOOKUP(V309,'Challan Master'!$B$5:$D$124,3,FALSE),""))</f>
        <v/>
      </c>
      <c r="X309" s="22">
        <f>IF(V309="","",IFERROR(VLOOKUP(V309,'Challan Master'!$B$5:$D$124,2,FALSE),""))</f>
        <v/>
      </c>
      <c r="Y309" s="23" t="n"/>
    </row>
    <row r="310">
      <c r="A310" s="22">
        <f>IF(C310="","",ROW()-4)</f>
        <v/>
      </c>
      <c r="B310" s="22">
        <f>IF(C310="","",IF(MONTH(C310)&lt;=3,"Q4",IF(MONTH(C310)&lt;=6,"Q1",IF(MONTH(C310)&lt;=9,"Q2","Q3"))))</f>
        <v/>
      </c>
      <c r="C310" s="26" t="n"/>
      <c r="D310" s="23" t="n"/>
      <c r="E310" s="19" t="n"/>
      <c r="F310" s="22">
        <f>IF(E310="","",IFERROR(VLOOKUP(E310,'Vendor Master'!$B$5:$Q$54,2,FALSE),""))</f>
        <v/>
      </c>
      <c r="G310" s="22">
        <f>IF(E310="","",IFERROR(VLOOKUP(E310,'Vendor Master'!$B$5:$Q$54,4,FALSE),""))</f>
        <v/>
      </c>
      <c r="H310" s="20">
        <f>IF(E310="","",IFERROR(VLOOKUP(G310,'Rate Master'!$B$5:$C$16,2,FALSE),""))</f>
        <v/>
      </c>
      <c r="I310" s="28" t="n"/>
      <c r="J310" s="29">
        <f>IF(E310="","",IFERROR(IF(VLOOKUP(E310,'Vendor Master'!$B$5:$Q$54,12,FALSE)="Y",VLOOKUP(E310,'Vendor Master'!$B$5:$Q$54,14,FALSE),0),""))</f>
        <v/>
      </c>
      <c r="K310" s="30">
        <f>IF(OR(E310="",I310="",J310=""),"",I310*J310)</f>
        <v/>
      </c>
      <c r="L310" s="30">
        <f>IF(OR(E310="",I310=""),"",I310+IF(K310="",0,K310))</f>
        <v/>
      </c>
      <c r="M310" s="25">
        <f>IF(E310="","",IFERROR(IF(F310="",0.2,IF(AND(VLOOKUP(E310,'Vendor Master'!$B$5:$Q$54,7,FALSE)="Y",C310&gt;=VLOOKUP(E310,'Vendor Master'!$B$5:$Q$54,9,FALSE),C310&lt;=VLOOKUP(E310,'Vendor Master'!$B$5:$Q$54,10,FALSE)),VLOOKUP(E310,'Vendor Master'!$B$5:$Q$54,11,FALSE),VLOOKUP(E310,'Vendor Master'!$B$5:$Q$54,6,FALSE))),""))</f>
        <v/>
      </c>
      <c r="N310" s="30">
        <f>IF(OR(E310="",I310="",M310=""),"",I310*M310)</f>
        <v/>
      </c>
      <c r="O310" s="30">
        <f>IF(OR(E310="",L310=""),"",L310-IF(N310="",0,N310))</f>
        <v/>
      </c>
      <c r="P310" s="26" t="n"/>
      <c r="Q310" s="23" t="n"/>
      <c r="R310" s="28" t="n"/>
      <c r="S310" s="22">
        <f>IF(OR(R310="",O310=""),"",IF(ROUND(R310,2)=ROUND(O310,2),"OK","CHECK"))</f>
        <v/>
      </c>
      <c r="T310" s="31">
        <f>IF(OR(R310="",O310=""),"",R310-O310)</f>
        <v/>
      </c>
      <c r="U310" s="19" t="n"/>
      <c r="V310" s="23" t="n"/>
      <c r="W310" s="32">
        <f>IF(V310="","",IFERROR(VLOOKUP(V310,'Challan Master'!$B$5:$D$124,3,FALSE),""))</f>
        <v/>
      </c>
      <c r="X310" s="22">
        <f>IF(V310="","",IFERROR(VLOOKUP(V310,'Challan Master'!$B$5:$D$124,2,FALSE),""))</f>
        <v/>
      </c>
      <c r="Y310" s="23" t="n"/>
    </row>
    <row r="311">
      <c r="A311" s="22">
        <f>IF(C311="","",ROW()-4)</f>
        <v/>
      </c>
      <c r="B311" s="22">
        <f>IF(C311="","",IF(MONTH(C311)&lt;=3,"Q4",IF(MONTH(C311)&lt;=6,"Q1",IF(MONTH(C311)&lt;=9,"Q2","Q3"))))</f>
        <v/>
      </c>
      <c r="C311" s="26" t="n"/>
      <c r="D311" s="23" t="n"/>
      <c r="E311" s="19" t="n"/>
      <c r="F311" s="22">
        <f>IF(E311="","",IFERROR(VLOOKUP(E311,'Vendor Master'!$B$5:$Q$54,2,FALSE),""))</f>
        <v/>
      </c>
      <c r="G311" s="22">
        <f>IF(E311="","",IFERROR(VLOOKUP(E311,'Vendor Master'!$B$5:$Q$54,4,FALSE),""))</f>
        <v/>
      </c>
      <c r="H311" s="20">
        <f>IF(E311="","",IFERROR(VLOOKUP(G311,'Rate Master'!$B$5:$C$16,2,FALSE),""))</f>
        <v/>
      </c>
      <c r="I311" s="28" t="n"/>
      <c r="J311" s="29">
        <f>IF(E311="","",IFERROR(IF(VLOOKUP(E311,'Vendor Master'!$B$5:$Q$54,12,FALSE)="Y",VLOOKUP(E311,'Vendor Master'!$B$5:$Q$54,14,FALSE),0),""))</f>
        <v/>
      </c>
      <c r="K311" s="30">
        <f>IF(OR(E311="",I311="",J311=""),"",I311*J311)</f>
        <v/>
      </c>
      <c r="L311" s="30">
        <f>IF(OR(E311="",I311=""),"",I311+IF(K311="",0,K311))</f>
        <v/>
      </c>
      <c r="M311" s="25">
        <f>IF(E311="","",IFERROR(IF(F311="",0.2,IF(AND(VLOOKUP(E311,'Vendor Master'!$B$5:$Q$54,7,FALSE)="Y",C311&gt;=VLOOKUP(E311,'Vendor Master'!$B$5:$Q$54,9,FALSE),C311&lt;=VLOOKUP(E311,'Vendor Master'!$B$5:$Q$54,10,FALSE)),VLOOKUP(E311,'Vendor Master'!$B$5:$Q$54,11,FALSE),VLOOKUP(E311,'Vendor Master'!$B$5:$Q$54,6,FALSE))),""))</f>
        <v/>
      </c>
      <c r="N311" s="30">
        <f>IF(OR(E311="",I311="",M311=""),"",I311*M311)</f>
        <v/>
      </c>
      <c r="O311" s="30">
        <f>IF(OR(E311="",L311=""),"",L311-IF(N311="",0,N311))</f>
        <v/>
      </c>
      <c r="P311" s="26" t="n"/>
      <c r="Q311" s="23" t="n"/>
      <c r="R311" s="28" t="n"/>
      <c r="S311" s="22">
        <f>IF(OR(R311="",O311=""),"",IF(ROUND(R311,2)=ROUND(O311,2),"OK","CHECK"))</f>
        <v/>
      </c>
      <c r="T311" s="31">
        <f>IF(OR(R311="",O311=""),"",R311-O311)</f>
        <v/>
      </c>
      <c r="U311" s="19" t="n"/>
      <c r="V311" s="23" t="n"/>
      <c r="W311" s="32">
        <f>IF(V311="","",IFERROR(VLOOKUP(V311,'Challan Master'!$B$5:$D$124,3,FALSE),""))</f>
        <v/>
      </c>
      <c r="X311" s="22">
        <f>IF(V311="","",IFERROR(VLOOKUP(V311,'Challan Master'!$B$5:$D$124,2,FALSE),""))</f>
        <v/>
      </c>
      <c r="Y311" s="23" t="n"/>
    </row>
    <row r="312">
      <c r="A312" s="22">
        <f>IF(C312="","",ROW()-4)</f>
        <v/>
      </c>
      <c r="B312" s="22">
        <f>IF(C312="","",IF(MONTH(C312)&lt;=3,"Q4",IF(MONTH(C312)&lt;=6,"Q1",IF(MONTH(C312)&lt;=9,"Q2","Q3"))))</f>
        <v/>
      </c>
      <c r="C312" s="26" t="n"/>
      <c r="D312" s="23" t="n"/>
      <c r="E312" s="19" t="n"/>
      <c r="F312" s="22">
        <f>IF(E312="","",IFERROR(VLOOKUP(E312,'Vendor Master'!$B$5:$Q$54,2,FALSE),""))</f>
        <v/>
      </c>
      <c r="G312" s="22">
        <f>IF(E312="","",IFERROR(VLOOKUP(E312,'Vendor Master'!$B$5:$Q$54,4,FALSE),""))</f>
        <v/>
      </c>
      <c r="H312" s="20">
        <f>IF(E312="","",IFERROR(VLOOKUP(G312,'Rate Master'!$B$5:$C$16,2,FALSE),""))</f>
        <v/>
      </c>
      <c r="I312" s="28" t="n"/>
      <c r="J312" s="29">
        <f>IF(E312="","",IFERROR(IF(VLOOKUP(E312,'Vendor Master'!$B$5:$Q$54,12,FALSE)="Y",VLOOKUP(E312,'Vendor Master'!$B$5:$Q$54,14,FALSE),0),""))</f>
        <v/>
      </c>
      <c r="K312" s="30">
        <f>IF(OR(E312="",I312="",J312=""),"",I312*J312)</f>
        <v/>
      </c>
      <c r="L312" s="30">
        <f>IF(OR(E312="",I312=""),"",I312+IF(K312="",0,K312))</f>
        <v/>
      </c>
      <c r="M312" s="25">
        <f>IF(E312="","",IFERROR(IF(F312="",0.2,IF(AND(VLOOKUP(E312,'Vendor Master'!$B$5:$Q$54,7,FALSE)="Y",C312&gt;=VLOOKUP(E312,'Vendor Master'!$B$5:$Q$54,9,FALSE),C312&lt;=VLOOKUP(E312,'Vendor Master'!$B$5:$Q$54,10,FALSE)),VLOOKUP(E312,'Vendor Master'!$B$5:$Q$54,11,FALSE),VLOOKUP(E312,'Vendor Master'!$B$5:$Q$54,6,FALSE))),""))</f>
        <v/>
      </c>
      <c r="N312" s="30">
        <f>IF(OR(E312="",I312="",M312=""),"",I312*M312)</f>
        <v/>
      </c>
      <c r="O312" s="30">
        <f>IF(OR(E312="",L312=""),"",L312-IF(N312="",0,N312))</f>
        <v/>
      </c>
      <c r="P312" s="26" t="n"/>
      <c r="Q312" s="23" t="n"/>
      <c r="R312" s="28" t="n"/>
      <c r="S312" s="22">
        <f>IF(OR(R312="",O312=""),"",IF(ROUND(R312,2)=ROUND(O312,2),"OK","CHECK"))</f>
        <v/>
      </c>
      <c r="T312" s="31">
        <f>IF(OR(R312="",O312=""),"",R312-O312)</f>
        <v/>
      </c>
      <c r="U312" s="19" t="n"/>
      <c r="V312" s="23" t="n"/>
      <c r="W312" s="32">
        <f>IF(V312="","",IFERROR(VLOOKUP(V312,'Challan Master'!$B$5:$D$124,3,FALSE),""))</f>
        <v/>
      </c>
      <c r="X312" s="22">
        <f>IF(V312="","",IFERROR(VLOOKUP(V312,'Challan Master'!$B$5:$D$124,2,FALSE),""))</f>
        <v/>
      </c>
      <c r="Y312" s="23" t="n"/>
    </row>
    <row r="313">
      <c r="A313" s="22">
        <f>IF(C313="","",ROW()-4)</f>
        <v/>
      </c>
      <c r="B313" s="22">
        <f>IF(C313="","",IF(MONTH(C313)&lt;=3,"Q4",IF(MONTH(C313)&lt;=6,"Q1",IF(MONTH(C313)&lt;=9,"Q2","Q3"))))</f>
        <v/>
      </c>
      <c r="C313" s="26" t="n"/>
      <c r="D313" s="23" t="n"/>
      <c r="E313" s="19" t="n"/>
      <c r="F313" s="22">
        <f>IF(E313="","",IFERROR(VLOOKUP(E313,'Vendor Master'!$B$5:$Q$54,2,FALSE),""))</f>
        <v/>
      </c>
      <c r="G313" s="22">
        <f>IF(E313="","",IFERROR(VLOOKUP(E313,'Vendor Master'!$B$5:$Q$54,4,FALSE),""))</f>
        <v/>
      </c>
      <c r="H313" s="20">
        <f>IF(E313="","",IFERROR(VLOOKUP(G313,'Rate Master'!$B$5:$C$16,2,FALSE),""))</f>
        <v/>
      </c>
      <c r="I313" s="28" t="n"/>
      <c r="J313" s="29">
        <f>IF(E313="","",IFERROR(IF(VLOOKUP(E313,'Vendor Master'!$B$5:$Q$54,12,FALSE)="Y",VLOOKUP(E313,'Vendor Master'!$B$5:$Q$54,14,FALSE),0),""))</f>
        <v/>
      </c>
      <c r="K313" s="30">
        <f>IF(OR(E313="",I313="",J313=""),"",I313*J313)</f>
        <v/>
      </c>
      <c r="L313" s="30">
        <f>IF(OR(E313="",I313=""),"",I313+IF(K313="",0,K313))</f>
        <v/>
      </c>
      <c r="M313" s="25">
        <f>IF(E313="","",IFERROR(IF(F313="",0.2,IF(AND(VLOOKUP(E313,'Vendor Master'!$B$5:$Q$54,7,FALSE)="Y",C313&gt;=VLOOKUP(E313,'Vendor Master'!$B$5:$Q$54,9,FALSE),C313&lt;=VLOOKUP(E313,'Vendor Master'!$B$5:$Q$54,10,FALSE)),VLOOKUP(E313,'Vendor Master'!$B$5:$Q$54,11,FALSE),VLOOKUP(E313,'Vendor Master'!$B$5:$Q$54,6,FALSE))),""))</f>
        <v/>
      </c>
      <c r="N313" s="30">
        <f>IF(OR(E313="",I313="",M313=""),"",I313*M313)</f>
        <v/>
      </c>
      <c r="O313" s="30">
        <f>IF(OR(E313="",L313=""),"",L313-IF(N313="",0,N313))</f>
        <v/>
      </c>
      <c r="P313" s="26" t="n"/>
      <c r="Q313" s="23" t="n"/>
      <c r="R313" s="28" t="n"/>
      <c r="S313" s="22">
        <f>IF(OR(R313="",O313=""),"",IF(ROUND(R313,2)=ROUND(O313,2),"OK","CHECK"))</f>
        <v/>
      </c>
      <c r="T313" s="31">
        <f>IF(OR(R313="",O313=""),"",R313-O313)</f>
        <v/>
      </c>
      <c r="U313" s="19" t="n"/>
      <c r="V313" s="23" t="n"/>
      <c r="W313" s="32">
        <f>IF(V313="","",IFERROR(VLOOKUP(V313,'Challan Master'!$B$5:$D$124,3,FALSE),""))</f>
        <v/>
      </c>
      <c r="X313" s="22">
        <f>IF(V313="","",IFERROR(VLOOKUP(V313,'Challan Master'!$B$5:$D$124,2,FALSE),""))</f>
        <v/>
      </c>
      <c r="Y313" s="23" t="n"/>
    </row>
    <row r="314">
      <c r="A314" s="22">
        <f>IF(C314="","",ROW()-4)</f>
        <v/>
      </c>
      <c r="B314" s="22">
        <f>IF(C314="","",IF(MONTH(C314)&lt;=3,"Q4",IF(MONTH(C314)&lt;=6,"Q1",IF(MONTH(C314)&lt;=9,"Q2","Q3"))))</f>
        <v/>
      </c>
      <c r="C314" s="26" t="n"/>
      <c r="D314" s="23" t="n"/>
      <c r="E314" s="19" t="n"/>
      <c r="F314" s="22">
        <f>IF(E314="","",IFERROR(VLOOKUP(E314,'Vendor Master'!$B$5:$Q$54,2,FALSE),""))</f>
        <v/>
      </c>
      <c r="G314" s="22">
        <f>IF(E314="","",IFERROR(VLOOKUP(E314,'Vendor Master'!$B$5:$Q$54,4,FALSE),""))</f>
        <v/>
      </c>
      <c r="H314" s="20">
        <f>IF(E314="","",IFERROR(VLOOKUP(G314,'Rate Master'!$B$5:$C$16,2,FALSE),""))</f>
        <v/>
      </c>
      <c r="I314" s="28" t="n"/>
      <c r="J314" s="29">
        <f>IF(E314="","",IFERROR(IF(VLOOKUP(E314,'Vendor Master'!$B$5:$Q$54,12,FALSE)="Y",VLOOKUP(E314,'Vendor Master'!$B$5:$Q$54,14,FALSE),0),""))</f>
        <v/>
      </c>
      <c r="K314" s="30">
        <f>IF(OR(E314="",I314="",J314=""),"",I314*J314)</f>
        <v/>
      </c>
      <c r="L314" s="30">
        <f>IF(OR(E314="",I314=""),"",I314+IF(K314="",0,K314))</f>
        <v/>
      </c>
      <c r="M314" s="25">
        <f>IF(E314="","",IFERROR(IF(F314="",0.2,IF(AND(VLOOKUP(E314,'Vendor Master'!$B$5:$Q$54,7,FALSE)="Y",C314&gt;=VLOOKUP(E314,'Vendor Master'!$B$5:$Q$54,9,FALSE),C314&lt;=VLOOKUP(E314,'Vendor Master'!$B$5:$Q$54,10,FALSE)),VLOOKUP(E314,'Vendor Master'!$B$5:$Q$54,11,FALSE),VLOOKUP(E314,'Vendor Master'!$B$5:$Q$54,6,FALSE))),""))</f>
        <v/>
      </c>
      <c r="N314" s="30">
        <f>IF(OR(E314="",I314="",M314=""),"",I314*M314)</f>
        <v/>
      </c>
      <c r="O314" s="30">
        <f>IF(OR(E314="",L314=""),"",L314-IF(N314="",0,N314))</f>
        <v/>
      </c>
      <c r="P314" s="26" t="n"/>
      <c r="Q314" s="23" t="n"/>
      <c r="R314" s="28" t="n"/>
      <c r="S314" s="22">
        <f>IF(OR(R314="",O314=""),"",IF(ROUND(R314,2)=ROUND(O314,2),"OK","CHECK"))</f>
        <v/>
      </c>
      <c r="T314" s="31">
        <f>IF(OR(R314="",O314=""),"",R314-O314)</f>
        <v/>
      </c>
      <c r="U314" s="19" t="n"/>
      <c r="V314" s="23" t="n"/>
      <c r="W314" s="32">
        <f>IF(V314="","",IFERROR(VLOOKUP(V314,'Challan Master'!$B$5:$D$124,3,FALSE),""))</f>
        <v/>
      </c>
      <c r="X314" s="22">
        <f>IF(V314="","",IFERROR(VLOOKUP(V314,'Challan Master'!$B$5:$D$124,2,FALSE),""))</f>
        <v/>
      </c>
      <c r="Y314" s="23" t="n"/>
    </row>
    <row r="315">
      <c r="A315" s="22">
        <f>IF(C315="","",ROW()-4)</f>
        <v/>
      </c>
      <c r="B315" s="22">
        <f>IF(C315="","",IF(MONTH(C315)&lt;=3,"Q4",IF(MONTH(C315)&lt;=6,"Q1",IF(MONTH(C315)&lt;=9,"Q2","Q3"))))</f>
        <v/>
      </c>
      <c r="C315" s="26" t="n"/>
      <c r="D315" s="23" t="n"/>
      <c r="E315" s="19" t="n"/>
      <c r="F315" s="22">
        <f>IF(E315="","",IFERROR(VLOOKUP(E315,'Vendor Master'!$B$5:$Q$54,2,FALSE),""))</f>
        <v/>
      </c>
      <c r="G315" s="22">
        <f>IF(E315="","",IFERROR(VLOOKUP(E315,'Vendor Master'!$B$5:$Q$54,4,FALSE),""))</f>
        <v/>
      </c>
      <c r="H315" s="20">
        <f>IF(E315="","",IFERROR(VLOOKUP(G315,'Rate Master'!$B$5:$C$16,2,FALSE),""))</f>
        <v/>
      </c>
      <c r="I315" s="28" t="n"/>
      <c r="J315" s="29">
        <f>IF(E315="","",IFERROR(IF(VLOOKUP(E315,'Vendor Master'!$B$5:$Q$54,12,FALSE)="Y",VLOOKUP(E315,'Vendor Master'!$B$5:$Q$54,14,FALSE),0),""))</f>
        <v/>
      </c>
      <c r="K315" s="30">
        <f>IF(OR(E315="",I315="",J315=""),"",I315*J315)</f>
        <v/>
      </c>
      <c r="L315" s="30">
        <f>IF(OR(E315="",I315=""),"",I315+IF(K315="",0,K315))</f>
        <v/>
      </c>
      <c r="M315" s="25">
        <f>IF(E315="","",IFERROR(IF(F315="",0.2,IF(AND(VLOOKUP(E315,'Vendor Master'!$B$5:$Q$54,7,FALSE)="Y",C315&gt;=VLOOKUP(E315,'Vendor Master'!$B$5:$Q$54,9,FALSE),C315&lt;=VLOOKUP(E315,'Vendor Master'!$B$5:$Q$54,10,FALSE)),VLOOKUP(E315,'Vendor Master'!$B$5:$Q$54,11,FALSE),VLOOKUP(E315,'Vendor Master'!$B$5:$Q$54,6,FALSE))),""))</f>
        <v/>
      </c>
      <c r="N315" s="30">
        <f>IF(OR(E315="",I315="",M315=""),"",I315*M315)</f>
        <v/>
      </c>
      <c r="O315" s="30">
        <f>IF(OR(E315="",L315=""),"",L315-IF(N315="",0,N315))</f>
        <v/>
      </c>
      <c r="P315" s="26" t="n"/>
      <c r="Q315" s="23" t="n"/>
      <c r="R315" s="28" t="n"/>
      <c r="S315" s="22">
        <f>IF(OR(R315="",O315=""),"",IF(ROUND(R315,2)=ROUND(O315,2),"OK","CHECK"))</f>
        <v/>
      </c>
      <c r="T315" s="31">
        <f>IF(OR(R315="",O315=""),"",R315-O315)</f>
        <v/>
      </c>
      <c r="U315" s="19" t="n"/>
      <c r="V315" s="23" t="n"/>
      <c r="W315" s="32">
        <f>IF(V315="","",IFERROR(VLOOKUP(V315,'Challan Master'!$B$5:$D$124,3,FALSE),""))</f>
        <v/>
      </c>
      <c r="X315" s="22">
        <f>IF(V315="","",IFERROR(VLOOKUP(V315,'Challan Master'!$B$5:$D$124,2,FALSE),""))</f>
        <v/>
      </c>
      <c r="Y315" s="23" t="n"/>
    </row>
    <row r="316">
      <c r="A316" s="22">
        <f>IF(C316="","",ROW()-4)</f>
        <v/>
      </c>
      <c r="B316" s="22">
        <f>IF(C316="","",IF(MONTH(C316)&lt;=3,"Q4",IF(MONTH(C316)&lt;=6,"Q1",IF(MONTH(C316)&lt;=9,"Q2","Q3"))))</f>
        <v/>
      </c>
      <c r="C316" s="26" t="n"/>
      <c r="D316" s="23" t="n"/>
      <c r="E316" s="19" t="n"/>
      <c r="F316" s="22">
        <f>IF(E316="","",IFERROR(VLOOKUP(E316,'Vendor Master'!$B$5:$Q$54,2,FALSE),""))</f>
        <v/>
      </c>
      <c r="G316" s="22">
        <f>IF(E316="","",IFERROR(VLOOKUP(E316,'Vendor Master'!$B$5:$Q$54,4,FALSE),""))</f>
        <v/>
      </c>
      <c r="H316" s="20">
        <f>IF(E316="","",IFERROR(VLOOKUP(G316,'Rate Master'!$B$5:$C$16,2,FALSE),""))</f>
        <v/>
      </c>
      <c r="I316" s="28" t="n"/>
      <c r="J316" s="29">
        <f>IF(E316="","",IFERROR(IF(VLOOKUP(E316,'Vendor Master'!$B$5:$Q$54,12,FALSE)="Y",VLOOKUP(E316,'Vendor Master'!$B$5:$Q$54,14,FALSE),0),""))</f>
        <v/>
      </c>
      <c r="K316" s="30">
        <f>IF(OR(E316="",I316="",J316=""),"",I316*J316)</f>
        <v/>
      </c>
      <c r="L316" s="30">
        <f>IF(OR(E316="",I316=""),"",I316+IF(K316="",0,K316))</f>
        <v/>
      </c>
      <c r="M316" s="25">
        <f>IF(E316="","",IFERROR(IF(F316="",0.2,IF(AND(VLOOKUP(E316,'Vendor Master'!$B$5:$Q$54,7,FALSE)="Y",C316&gt;=VLOOKUP(E316,'Vendor Master'!$B$5:$Q$54,9,FALSE),C316&lt;=VLOOKUP(E316,'Vendor Master'!$B$5:$Q$54,10,FALSE)),VLOOKUP(E316,'Vendor Master'!$B$5:$Q$54,11,FALSE),VLOOKUP(E316,'Vendor Master'!$B$5:$Q$54,6,FALSE))),""))</f>
        <v/>
      </c>
      <c r="N316" s="30">
        <f>IF(OR(E316="",I316="",M316=""),"",I316*M316)</f>
        <v/>
      </c>
      <c r="O316" s="30">
        <f>IF(OR(E316="",L316=""),"",L316-IF(N316="",0,N316))</f>
        <v/>
      </c>
      <c r="P316" s="26" t="n"/>
      <c r="Q316" s="23" t="n"/>
      <c r="R316" s="28" t="n"/>
      <c r="S316" s="22">
        <f>IF(OR(R316="",O316=""),"",IF(ROUND(R316,2)=ROUND(O316,2),"OK","CHECK"))</f>
        <v/>
      </c>
      <c r="T316" s="31">
        <f>IF(OR(R316="",O316=""),"",R316-O316)</f>
        <v/>
      </c>
      <c r="U316" s="19" t="n"/>
      <c r="V316" s="23" t="n"/>
      <c r="W316" s="32">
        <f>IF(V316="","",IFERROR(VLOOKUP(V316,'Challan Master'!$B$5:$D$124,3,FALSE),""))</f>
        <v/>
      </c>
      <c r="X316" s="22">
        <f>IF(V316="","",IFERROR(VLOOKUP(V316,'Challan Master'!$B$5:$D$124,2,FALSE),""))</f>
        <v/>
      </c>
      <c r="Y316" s="23" t="n"/>
    </row>
    <row r="317">
      <c r="A317" s="22">
        <f>IF(C317="","",ROW()-4)</f>
        <v/>
      </c>
      <c r="B317" s="22">
        <f>IF(C317="","",IF(MONTH(C317)&lt;=3,"Q4",IF(MONTH(C317)&lt;=6,"Q1",IF(MONTH(C317)&lt;=9,"Q2","Q3"))))</f>
        <v/>
      </c>
      <c r="C317" s="26" t="n"/>
      <c r="D317" s="23" t="n"/>
      <c r="E317" s="19" t="n"/>
      <c r="F317" s="22">
        <f>IF(E317="","",IFERROR(VLOOKUP(E317,'Vendor Master'!$B$5:$Q$54,2,FALSE),""))</f>
        <v/>
      </c>
      <c r="G317" s="22">
        <f>IF(E317="","",IFERROR(VLOOKUP(E317,'Vendor Master'!$B$5:$Q$54,4,FALSE),""))</f>
        <v/>
      </c>
      <c r="H317" s="20">
        <f>IF(E317="","",IFERROR(VLOOKUP(G317,'Rate Master'!$B$5:$C$16,2,FALSE),""))</f>
        <v/>
      </c>
      <c r="I317" s="28" t="n"/>
      <c r="J317" s="29">
        <f>IF(E317="","",IFERROR(IF(VLOOKUP(E317,'Vendor Master'!$B$5:$Q$54,12,FALSE)="Y",VLOOKUP(E317,'Vendor Master'!$B$5:$Q$54,14,FALSE),0),""))</f>
        <v/>
      </c>
      <c r="K317" s="30">
        <f>IF(OR(E317="",I317="",J317=""),"",I317*J317)</f>
        <v/>
      </c>
      <c r="L317" s="30">
        <f>IF(OR(E317="",I317=""),"",I317+IF(K317="",0,K317))</f>
        <v/>
      </c>
      <c r="M317" s="25">
        <f>IF(E317="","",IFERROR(IF(F317="",0.2,IF(AND(VLOOKUP(E317,'Vendor Master'!$B$5:$Q$54,7,FALSE)="Y",C317&gt;=VLOOKUP(E317,'Vendor Master'!$B$5:$Q$54,9,FALSE),C317&lt;=VLOOKUP(E317,'Vendor Master'!$B$5:$Q$54,10,FALSE)),VLOOKUP(E317,'Vendor Master'!$B$5:$Q$54,11,FALSE),VLOOKUP(E317,'Vendor Master'!$B$5:$Q$54,6,FALSE))),""))</f>
        <v/>
      </c>
      <c r="N317" s="30">
        <f>IF(OR(E317="",I317="",M317=""),"",I317*M317)</f>
        <v/>
      </c>
      <c r="O317" s="30">
        <f>IF(OR(E317="",L317=""),"",L317-IF(N317="",0,N317))</f>
        <v/>
      </c>
      <c r="P317" s="26" t="n"/>
      <c r="Q317" s="23" t="n"/>
      <c r="R317" s="28" t="n"/>
      <c r="S317" s="22">
        <f>IF(OR(R317="",O317=""),"",IF(ROUND(R317,2)=ROUND(O317,2),"OK","CHECK"))</f>
        <v/>
      </c>
      <c r="T317" s="31">
        <f>IF(OR(R317="",O317=""),"",R317-O317)</f>
        <v/>
      </c>
      <c r="U317" s="19" t="n"/>
      <c r="V317" s="23" t="n"/>
      <c r="W317" s="32">
        <f>IF(V317="","",IFERROR(VLOOKUP(V317,'Challan Master'!$B$5:$D$124,3,FALSE),""))</f>
        <v/>
      </c>
      <c r="X317" s="22">
        <f>IF(V317="","",IFERROR(VLOOKUP(V317,'Challan Master'!$B$5:$D$124,2,FALSE),""))</f>
        <v/>
      </c>
      <c r="Y317" s="23" t="n"/>
    </row>
    <row r="318">
      <c r="A318" s="22">
        <f>IF(C318="","",ROW()-4)</f>
        <v/>
      </c>
      <c r="B318" s="22">
        <f>IF(C318="","",IF(MONTH(C318)&lt;=3,"Q4",IF(MONTH(C318)&lt;=6,"Q1",IF(MONTH(C318)&lt;=9,"Q2","Q3"))))</f>
        <v/>
      </c>
      <c r="C318" s="26" t="n"/>
      <c r="D318" s="23" t="n"/>
      <c r="E318" s="19" t="n"/>
      <c r="F318" s="22">
        <f>IF(E318="","",IFERROR(VLOOKUP(E318,'Vendor Master'!$B$5:$Q$54,2,FALSE),""))</f>
        <v/>
      </c>
      <c r="G318" s="22">
        <f>IF(E318="","",IFERROR(VLOOKUP(E318,'Vendor Master'!$B$5:$Q$54,4,FALSE),""))</f>
        <v/>
      </c>
      <c r="H318" s="20">
        <f>IF(E318="","",IFERROR(VLOOKUP(G318,'Rate Master'!$B$5:$C$16,2,FALSE),""))</f>
        <v/>
      </c>
      <c r="I318" s="28" t="n"/>
      <c r="J318" s="29">
        <f>IF(E318="","",IFERROR(IF(VLOOKUP(E318,'Vendor Master'!$B$5:$Q$54,12,FALSE)="Y",VLOOKUP(E318,'Vendor Master'!$B$5:$Q$54,14,FALSE),0),""))</f>
        <v/>
      </c>
      <c r="K318" s="30">
        <f>IF(OR(E318="",I318="",J318=""),"",I318*J318)</f>
        <v/>
      </c>
      <c r="L318" s="30">
        <f>IF(OR(E318="",I318=""),"",I318+IF(K318="",0,K318))</f>
        <v/>
      </c>
      <c r="M318" s="25">
        <f>IF(E318="","",IFERROR(IF(F318="",0.2,IF(AND(VLOOKUP(E318,'Vendor Master'!$B$5:$Q$54,7,FALSE)="Y",C318&gt;=VLOOKUP(E318,'Vendor Master'!$B$5:$Q$54,9,FALSE),C318&lt;=VLOOKUP(E318,'Vendor Master'!$B$5:$Q$54,10,FALSE)),VLOOKUP(E318,'Vendor Master'!$B$5:$Q$54,11,FALSE),VLOOKUP(E318,'Vendor Master'!$B$5:$Q$54,6,FALSE))),""))</f>
        <v/>
      </c>
      <c r="N318" s="30">
        <f>IF(OR(E318="",I318="",M318=""),"",I318*M318)</f>
        <v/>
      </c>
      <c r="O318" s="30">
        <f>IF(OR(E318="",L318=""),"",L318-IF(N318="",0,N318))</f>
        <v/>
      </c>
      <c r="P318" s="26" t="n"/>
      <c r="Q318" s="23" t="n"/>
      <c r="R318" s="28" t="n"/>
      <c r="S318" s="22">
        <f>IF(OR(R318="",O318=""),"",IF(ROUND(R318,2)=ROUND(O318,2),"OK","CHECK"))</f>
        <v/>
      </c>
      <c r="T318" s="31">
        <f>IF(OR(R318="",O318=""),"",R318-O318)</f>
        <v/>
      </c>
      <c r="U318" s="19" t="n"/>
      <c r="V318" s="23" t="n"/>
      <c r="W318" s="32">
        <f>IF(V318="","",IFERROR(VLOOKUP(V318,'Challan Master'!$B$5:$D$124,3,FALSE),""))</f>
        <v/>
      </c>
      <c r="X318" s="22">
        <f>IF(V318="","",IFERROR(VLOOKUP(V318,'Challan Master'!$B$5:$D$124,2,FALSE),""))</f>
        <v/>
      </c>
      <c r="Y318" s="23" t="n"/>
    </row>
    <row r="319">
      <c r="A319" s="22">
        <f>IF(C319="","",ROW()-4)</f>
        <v/>
      </c>
      <c r="B319" s="22">
        <f>IF(C319="","",IF(MONTH(C319)&lt;=3,"Q4",IF(MONTH(C319)&lt;=6,"Q1",IF(MONTH(C319)&lt;=9,"Q2","Q3"))))</f>
        <v/>
      </c>
      <c r="C319" s="26" t="n"/>
      <c r="D319" s="23" t="n"/>
      <c r="E319" s="19" t="n"/>
      <c r="F319" s="22">
        <f>IF(E319="","",IFERROR(VLOOKUP(E319,'Vendor Master'!$B$5:$Q$54,2,FALSE),""))</f>
        <v/>
      </c>
      <c r="G319" s="22">
        <f>IF(E319="","",IFERROR(VLOOKUP(E319,'Vendor Master'!$B$5:$Q$54,4,FALSE),""))</f>
        <v/>
      </c>
      <c r="H319" s="20">
        <f>IF(E319="","",IFERROR(VLOOKUP(G319,'Rate Master'!$B$5:$C$16,2,FALSE),""))</f>
        <v/>
      </c>
      <c r="I319" s="28" t="n"/>
      <c r="J319" s="29">
        <f>IF(E319="","",IFERROR(IF(VLOOKUP(E319,'Vendor Master'!$B$5:$Q$54,12,FALSE)="Y",VLOOKUP(E319,'Vendor Master'!$B$5:$Q$54,14,FALSE),0),""))</f>
        <v/>
      </c>
      <c r="K319" s="30">
        <f>IF(OR(E319="",I319="",J319=""),"",I319*J319)</f>
        <v/>
      </c>
      <c r="L319" s="30">
        <f>IF(OR(E319="",I319=""),"",I319+IF(K319="",0,K319))</f>
        <v/>
      </c>
      <c r="M319" s="25">
        <f>IF(E319="","",IFERROR(IF(F319="",0.2,IF(AND(VLOOKUP(E319,'Vendor Master'!$B$5:$Q$54,7,FALSE)="Y",C319&gt;=VLOOKUP(E319,'Vendor Master'!$B$5:$Q$54,9,FALSE),C319&lt;=VLOOKUP(E319,'Vendor Master'!$B$5:$Q$54,10,FALSE)),VLOOKUP(E319,'Vendor Master'!$B$5:$Q$54,11,FALSE),VLOOKUP(E319,'Vendor Master'!$B$5:$Q$54,6,FALSE))),""))</f>
        <v/>
      </c>
      <c r="N319" s="30">
        <f>IF(OR(E319="",I319="",M319=""),"",I319*M319)</f>
        <v/>
      </c>
      <c r="O319" s="30">
        <f>IF(OR(E319="",L319=""),"",L319-IF(N319="",0,N319))</f>
        <v/>
      </c>
      <c r="P319" s="26" t="n"/>
      <c r="Q319" s="23" t="n"/>
      <c r="R319" s="28" t="n"/>
      <c r="S319" s="22">
        <f>IF(OR(R319="",O319=""),"",IF(ROUND(R319,2)=ROUND(O319,2),"OK","CHECK"))</f>
        <v/>
      </c>
      <c r="T319" s="31">
        <f>IF(OR(R319="",O319=""),"",R319-O319)</f>
        <v/>
      </c>
      <c r="U319" s="19" t="n"/>
      <c r="V319" s="23" t="n"/>
      <c r="W319" s="32">
        <f>IF(V319="","",IFERROR(VLOOKUP(V319,'Challan Master'!$B$5:$D$124,3,FALSE),""))</f>
        <v/>
      </c>
      <c r="X319" s="22">
        <f>IF(V319="","",IFERROR(VLOOKUP(V319,'Challan Master'!$B$5:$D$124,2,FALSE),""))</f>
        <v/>
      </c>
      <c r="Y319" s="23" t="n"/>
    </row>
    <row r="320">
      <c r="A320" s="22">
        <f>IF(C320="","",ROW()-4)</f>
        <v/>
      </c>
      <c r="B320" s="22">
        <f>IF(C320="","",IF(MONTH(C320)&lt;=3,"Q4",IF(MONTH(C320)&lt;=6,"Q1",IF(MONTH(C320)&lt;=9,"Q2","Q3"))))</f>
        <v/>
      </c>
      <c r="C320" s="26" t="n"/>
      <c r="D320" s="23" t="n"/>
      <c r="E320" s="19" t="n"/>
      <c r="F320" s="22">
        <f>IF(E320="","",IFERROR(VLOOKUP(E320,'Vendor Master'!$B$5:$Q$54,2,FALSE),""))</f>
        <v/>
      </c>
      <c r="G320" s="22">
        <f>IF(E320="","",IFERROR(VLOOKUP(E320,'Vendor Master'!$B$5:$Q$54,4,FALSE),""))</f>
        <v/>
      </c>
      <c r="H320" s="20">
        <f>IF(E320="","",IFERROR(VLOOKUP(G320,'Rate Master'!$B$5:$C$16,2,FALSE),""))</f>
        <v/>
      </c>
      <c r="I320" s="28" t="n"/>
      <c r="J320" s="29">
        <f>IF(E320="","",IFERROR(IF(VLOOKUP(E320,'Vendor Master'!$B$5:$Q$54,12,FALSE)="Y",VLOOKUP(E320,'Vendor Master'!$B$5:$Q$54,14,FALSE),0),""))</f>
        <v/>
      </c>
      <c r="K320" s="30">
        <f>IF(OR(E320="",I320="",J320=""),"",I320*J320)</f>
        <v/>
      </c>
      <c r="L320" s="30">
        <f>IF(OR(E320="",I320=""),"",I320+IF(K320="",0,K320))</f>
        <v/>
      </c>
      <c r="M320" s="25">
        <f>IF(E320="","",IFERROR(IF(F320="",0.2,IF(AND(VLOOKUP(E320,'Vendor Master'!$B$5:$Q$54,7,FALSE)="Y",C320&gt;=VLOOKUP(E320,'Vendor Master'!$B$5:$Q$54,9,FALSE),C320&lt;=VLOOKUP(E320,'Vendor Master'!$B$5:$Q$54,10,FALSE)),VLOOKUP(E320,'Vendor Master'!$B$5:$Q$54,11,FALSE),VLOOKUP(E320,'Vendor Master'!$B$5:$Q$54,6,FALSE))),""))</f>
        <v/>
      </c>
      <c r="N320" s="30">
        <f>IF(OR(E320="",I320="",M320=""),"",I320*M320)</f>
        <v/>
      </c>
      <c r="O320" s="30">
        <f>IF(OR(E320="",L320=""),"",L320-IF(N320="",0,N320))</f>
        <v/>
      </c>
      <c r="P320" s="26" t="n"/>
      <c r="Q320" s="23" t="n"/>
      <c r="R320" s="28" t="n"/>
      <c r="S320" s="22">
        <f>IF(OR(R320="",O320=""),"",IF(ROUND(R320,2)=ROUND(O320,2),"OK","CHECK"))</f>
        <v/>
      </c>
      <c r="T320" s="31">
        <f>IF(OR(R320="",O320=""),"",R320-O320)</f>
        <v/>
      </c>
      <c r="U320" s="19" t="n"/>
      <c r="V320" s="23" t="n"/>
      <c r="W320" s="32">
        <f>IF(V320="","",IFERROR(VLOOKUP(V320,'Challan Master'!$B$5:$D$124,3,FALSE),""))</f>
        <v/>
      </c>
      <c r="X320" s="22">
        <f>IF(V320="","",IFERROR(VLOOKUP(V320,'Challan Master'!$B$5:$D$124,2,FALSE),""))</f>
        <v/>
      </c>
      <c r="Y320" s="23" t="n"/>
    </row>
    <row r="321">
      <c r="A321" s="22">
        <f>IF(C321="","",ROW()-4)</f>
        <v/>
      </c>
      <c r="B321" s="22">
        <f>IF(C321="","",IF(MONTH(C321)&lt;=3,"Q4",IF(MONTH(C321)&lt;=6,"Q1",IF(MONTH(C321)&lt;=9,"Q2","Q3"))))</f>
        <v/>
      </c>
      <c r="C321" s="26" t="n"/>
      <c r="D321" s="23" t="n"/>
      <c r="E321" s="19" t="n"/>
      <c r="F321" s="22">
        <f>IF(E321="","",IFERROR(VLOOKUP(E321,'Vendor Master'!$B$5:$Q$54,2,FALSE),""))</f>
        <v/>
      </c>
      <c r="G321" s="22">
        <f>IF(E321="","",IFERROR(VLOOKUP(E321,'Vendor Master'!$B$5:$Q$54,4,FALSE),""))</f>
        <v/>
      </c>
      <c r="H321" s="20">
        <f>IF(E321="","",IFERROR(VLOOKUP(G321,'Rate Master'!$B$5:$C$16,2,FALSE),""))</f>
        <v/>
      </c>
      <c r="I321" s="28" t="n"/>
      <c r="J321" s="29">
        <f>IF(E321="","",IFERROR(IF(VLOOKUP(E321,'Vendor Master'!$B$5:$Q$54,12,FALSE)="Y",VLOOKUP(E321,'Vendor Master'!$B$5:$Q$54,14,FALSE),0),""))</f>
        <v/>
      </c>
      <c r="K321" s="30">
        <f>IF(OR(E321="",I321="",J321=""),"",I321*J321)</f>
        <v/>
      </c>
      <c r="L321" s="30">
        <f>IF(OR(E321="",I321=""),"",I321+IF(K321="",0,K321))</f>
        <v/>
      </c>
      <c r="M321" s="25">
        <f>IF(E321="","",IFERROR(IF(F321="",0.2,IF(AND(VLOOKUP(E321,'Vendor Master'!$B$5:$Q$54,7,FALSE)="Y",C321&gt;=VLOOKUP(E321,'Vendor Master'!$B$5:$Q$54,9,FALSE),C321&lt;=VLOOKUP(E321,'Vendor Master'!$B$5:$Q$54,10,FALSE)),VLOOKUP(E321,'Vendor Master'!$B$5:$Q$54,11,FALSE),VLOOKUP(E321,'Vendor Master'!$B$5:$Q$54,6,FALSE))),""))</f>
        <v/>
      </c>
      <c r="N321" s="30">
        <f>IF(OR(E321="",I321="",M321=""),"",I321*M321)</f>
        <v/>
      </c>
      <c r="O321" s="30">
        <f>IF(OR(E321="",L321=""),"",L321-IF(N321="",0,N321))</f>
        <v/>
      </c>
      <c r="P321" s="26" t="n"/>
      <c r="Q321" s="23" t="n"/>
      <c r="R321" s="28" t="n"/>
      <c r="S321" s="22">
        <f>IF(OR(R321="",O321=""),"",IF(ROUND(R321,2)=ROUND(O321,2),"OK","CHECK"))</f>
        <v/>
      </c>
      <c r="T321" s="31">
        <f>IF(OR(R321="",O321=""),"",R321-O321)</f>
        <v/>
      </c>
      <c r="U321" s="19" t="n"/>
      <c r="V321" s="23" t="n"/>
      <c r="W321" s="32">
        <f>IF(V321="","",IFERROR(VLOOKUP(V321,'Challan Master'!$B$5:$D$124,3,FALSE),""))</f>
        <v/>
      </c>
      <c r="X321" s="22">
        <f>IF(V321="","",IFERROR(VLOOKUP(V321,'Challan Master'!$B$5:$D$124,2,FALSE),""))</f>
        <v/>
      </c>
      <c r="Y321" s="23" t="n"/>
    </row>
    <row r="322">
      <c r="A322" s="22">
        <f>IF(C322="","",ROW()-4)</f>
        <v/>
      </c>
      <c r="B322" s="22">
        <f>IF(C322="","",IF(MONTH(C322)&lt;=3,"Q4",IF(MONTH(C322)&lt;=6,"Q1",IF(MONTH(C322)&lt;=9,"Q2","Q3"))))</f>
        <v/>
      </c>
      <c r="C322" s="26" t="n"/>
      <c r="D322" s="23" t="n"/>
      <c r="E322" s="19" t="n"/>
      <c r="F322" s="22">
        <f>IF(E322="","",IFERROR(VLOOKUP(E322,'Vendor Master'!$B$5:$Q$54,2,FALSE),""))</f>
        <v/>
      </c>
      <c r="G322" s="22">
        <f>IF(E322="","",IFERROR(VLOOKUP(E322,'Vendor Master'!$B$5:$Q$54,4,FALSE),""))</f>
        <v/>
      </c>
      <c r="H322" s="20">
        <f>IF(E322="","",IFERROR(VLOOKUP(G322,'Rate Master'!$B$5:$C$16,2,FALSE),""))</f>
        <v/>
      </c>
      <c r="I322" s="28" t="n"/>
      <c r="J322" s="29">
        <f>IF(E322="","",IFERROR(IF(VLOOKUP(E322,'Vendor Master'!$B$5:$Q$54,12,FALSE)="Y",VLOOKUP(E322,'Vendor Master'!$B$5:$Q$54,14,FALSE),0),""))</f>
        <v/>
      </c>
      <c r="K322" s="30">
        <f>IF(OR(E322="",I322="",J322=""),"",I322*J322)</f>
        <v/>
      </c>
      <c r="L322" s="30">
        <f>IF(OR(E322="",I322=""),"",I322+IF(K322="",0,K322))</f>
        <v/>
      </c>
      <c r="M322" s="25">
        <f>IF(E322="","",IFERROR(IF(F322="",0.2,IF(AND(VLOOKUP(E322,'Vendor Master'!$B$5:$Q$54,7,FALSE)="Y",C322&gt;=VLOOKUP(E322,'Vendor Master'!$B$5:$Q$54,9,FALSE),C322&lt;=VLOOKUP(E322,'Vendor Master'!$B$5:$Q$54,10,FALSE)),VLOOKUP(E322,'Vendor Master'!$B$5:$Q$54,11,FALSE),VLOOKUP(E322,'Vendor Master'!$B$5:$Q$54,6,FALSE))),""))</f>
        <v/>
      </c>
      <c r="N322" s="30">
        <f>IF(OR(E322="",I322="",M322=""),"",I322*M322)</f>
        <v/>
      </c>
      <c r="O322" s="30">
        <f>IF(OR(E322="",L322=""),"",L322-IF(N322="",0,N322))</f>
        <v/>
      </c>
      <c r="P322" s="26" t="n"/>
      <c r="Q322" s="23" t="n"/>
      <c r="R322" s="28" t="n"/>
      <c r="S322" s="22">
        <f>IF(OR(R322="",O322=""),"",IF(ROUND(R322,2)=ROUND(O322,2),"OK","CHECK"))</f>
        <v/>
      </c>
      <c r="T322" s="31">
        <f>IF(OR(R322="",O322=""),"",R322-O322)</f>
        <v/>
      </c>
      <c r="U322" s="19" t="n"/>
      <c r="V322" s="23" t="n"/>
      <c r="W322" s="32">
        <f>IF(V322="","",IFERROR(VLOOKUP(V322,'Challan Master'!$B$5:$D$124,3,FALSE),""))</f>
        <v/>
      </c>
      <c r="X322" s="22">
        <f>IF(V322="","",IFERROR(VLOOKUP(V322,'Challan Master'!$B$5:$D$124,2,FALSE),""))</f>
        <v/>
      </c>
      <c r="Y322" s="23" t="n"/>
    </row>
    <row r="323">
      <c r="A323" s="22">
        <f>IF(C323="","",ROW()-4)</f>
        <v/>
      </c>
      <c r="B323" s="22">
        <f>IF(C323="","",IF(MONTH(C323)&lt;=3,"Q4",IF(MONTH(C323)&lt;=6,"Q1",IF(MONTH(C323)&lt;=9,"Q2","Q3"))))</f>
        <v/>
      </c>
      <c r="C323" s="26" t="n"/>
      <c r="D323" s="23" t="n"/>
      <c r="E323" s="19" t="n"/>
      <c r="F323" s="22">
        <f>IF(E323="","",IFERROR(VLOOKUP(E323,'Vendor Master'!$B$5:$Q$54,2,FALSE),""))</f>
        <v/>
      </c>
      <c r="G323" s="22">
        <f>IF(E323="","",IFERROR(VLOOKUP(E323,'Vendor Master'!$B$5:$Q$54,4,FALSE),""))</f>
        <v/>
      </c>
      <c r="H323" s="20">
        <f>IF(E323="","",IFERROR(VLOOKUP(G323,'Rate Master'!$B$5:$C$16,2,FALSE),""))</f>
        <v/>
      </c>
      <c r="I323" s="28" t="n"/>
      <c r="J323" s="29">
        <f>IF(E323="","",IFERROR(IF(VLOOKUP(E323,'Vendor Master'!$B$5:$Q$54,12,FALSE)="Y",VLOOKUP(E323,'Vendor Master'!$B$5:$Q$54,14,FALSE),0),""))</f>
        <v/>
      </c>
      <c r="K323" s="30">
        <f>IF(OR(E323="",I323="",J323=""),"",I323*J323)</f>
        <v/>
      </c>
      <c r="L323" s="30">
        <f>IF(OR(E323="",I323=""),"",I323+IF(K323="",0,K323))</f>
        <v/>
      </c>
      <c r="M323" s="25">
        <f>IF(E323="","",IFERROR(IF(F323="",0.2,IF(AND(VLOOKUP(E323,'Vendor Master'!$B$5:$Q$54,7,FALSE)="Y",C323&gt;=VLOOKUP(E323,'Vendor Master'!$B$5:$Q$54,9,FALSE),C323&lt;=VLOOKUP(E323,'Vendor Master'!$B$5:$Q$54,10,FALSE)),VLOOKUP(E323,'Vendor Master'!$B$5:$Q$54,11,FALSE),VLOOKUP(E323,'Vendor Master'!$B$5:$Q$54,6,FALSE))),""))</f>
        <v/>
      </c>
      <c r="N323" s="30">
        <f>IF(OR(E323="",I323="",M323=""),"",I323*M323)</f>
        <v/>
      </c>
      <c r="O323" s="30">
        <f>IF(OR(E323="",L323=""),"",L323-IF(N323="",0,N323))</f>
        <v/>
      </c>
      <c r="P323" s="26" t="n"/>
      <c r="Q323" s="23" t="n"/>
      <c r="R323" s="28" t="n"/>
      <c r="S323" s="22">
        <f>IF(OR(R323="",O323=""),"",IF(ROUND(R323,2)=ROUND(O323,2),"OK","CHECK"))</f>
        <v/>
      </c>
      <c r="T323" s="31">
        <f>IF(OR(R323="",O323=""),"",R323-O323)</f>
        <v/>
      </c>
      <c r="U323" s="19" t="n"/>
      <c r="V323" s="23" t="n"/>
      <c r="W323" s="32">
        <f>IF(V323="","",IFERROR(VLOOKUP(V323,'Challan Master'!$B$5:$D$124,3,FALSE),""))</f>
        <v/>
      </c>
      <c r="X323" s="22">
        <f>IF(V323="","",IFERROR(VLOOKUP(V323,'Challan Master'!$B$5:$D$124,2,FALSE),""))</f>
        <v/>
      </c>
      <c r="Y323" s="23" t="n"/>
    </row>
    <row r="324">
      <c r="A324" s="22">
        <f>IF(C324="","",ROW()-4)</f>
        <v/>
      </c>
      <c r="B324" s="22">
        <f>IF(C324="","",IF(MONTH(C324)&lt;=3,"Q4",IF(MONTH(C324)&lt;=6,"Q1",IF(MONTH(C324)&lt;=9,"Q2","Q3"))))</f>
        <v/>
      </c>
      <c r="C324" s="26" t="n"/>
      <c r="D324" s="23" t="n"/>
      <c r="E324" s="19" t="n"/>
      <c r="F324" s="22">
        <f>IF(E324="","",IFERROR(VLOOKUP(E324,'Vendor Master'!$B$5:$Q$54,2,FALSE),""))</f>
        <v/>
      </c>
      <c r="G324" s="22">
        <f>IF(E324="","",IFERROR(VLOOKUP(E324,'Vendor Master'!$B$5:$Q$54,4,FALSE),""))</f>
        <v/>
      </c>
      <c r="H324" s="20">
        <f>IF(E324="","",IFERROR(VLOOKUP(G324,'Rate Master'!$B$5:$C$16,2,FALSE),""))</f>
        <v/>
      </c>
      <c r="I324" s="28" t="n"/>
      <c r="J324" s="29">
        <f>IF(E324="","",IFERROR(IF(VLOOKUP(E324,'Vendor Master'!$B$5:$Q$54,12,FALSE)="Y",VLOOKUP(E324,'Vendor Master'!$B$5:$Q$54,14,FALSE),0),""))</f>
        <v/>
      </c>
      <c r="K324" s="30">
        <f>IF(OR(E324="",I324="",J324=""),"",I324*J324)</f>
        <v/>
      </c>
      <c r="L324" s="30">
        <f>IF(OR(E324="",I324=""),"",I324+IF(K324="",0,K324))</f>
        <v/>
      </c>
      <c r="M324" s="25">
        <f>IF(E324="","",IFERROR(IF(F324="",0.2,IF(AND(VLOOKUP(E324,'Vendor Master'!$B$5:$Q$54,7,FALSE)="Y",C324&gt;=VLOOKUP(E324,'Vendor Master'!$B$5:$Q$54,9,FALSE),C324&lt;=VLOOKUP(E324,'Vendor Master'!$B$5:$Q$54,10,FALSE)),VLOOKUP(E324,'Vendor Master'!$B$5:$Q$54,11,FALSE),VLOOKUP(E324,'Vendor Master'!$B$5:$Q$54,6,FALSE))),""))</f>
        <v/>
      </c>
      <c r="N324" s="30">
        <f>IF(OR(E324="",I324="",M324=""),"",I324*M324)</f>
        <v/>
      </c>
      <c r="O324" s="30">
        <f>IF(OR(E324="",L324=""),"",L324-IF(N324="",0,N324))</f>
        <v/>
      </c>
      <c r="P324" s="26" t="n"/>
      <c r="Q324" s="23" t="n"/>
      <c r="R324" s="28" t="n"/>
      <c r="S324" s="22">
        <f>IF(OR(R324="",O324=""),"",IF(ROUND(R324,2)=ROUND(O324,2),"OK","CHECK"))</f>
        <v/>
      </c>
      <c r="T324" s="31">
        <f>IF(OR(R324="",O324=""),"",R324-O324)</f>
        <v/>
      </c>
      <c r="U324" s="19" t="n"/>
      <c r="V324" s="23" t="n"/>
      <c r="W324" s="32">
        <f>IF(V324="","",IFERROR(VLOOKUP(V324,'Challan Master'!$B$5:$D$124,3,FALSE),""))</f>
        <v/>
      </c>
      <c r="X324" s="22">
        <f>IF(V324="","",IFERROR(VLOOKUP(V324,'Challan Master'!$B$5:$D$124,2,FALSE),""))</f>
        <v/>
      </c>
      <c r="Y324" s="23" t="n"/>
    </row>
    <row r="325">
      <c r="A325" s="22">
        <f>IF(C325="","",ROW()-4)</f>
        <v/>
      </c>
      <c r="B325" s="22">
        <f>IF(C325="","",IF(MONTH(C325)&lt;=3,"Q4",IF(MONTH(C325)&lt;=6,"Q1",IF(MONTH(C325)&lt;=9,"Q2","Q3"))))</f>
        <v/>
      </c>
      <c r="C325" s="26" t="n"/>
      <c r="D325" s="23" t="n"/>
      <c r="E325" s="19" t="n"/>
      <c r="F325" s="22">
        <f>IF(E325="","",IFERROR(VLOOKUP(E325,'Vendor Master'!$B$5:$Q$54,2,FALSE),""))</f>
        <v/>
      </c>
      <c r="G325" s="22">
        <f>IF(E325="","",IFERROR(VLOOKUP(E325,'Vendor Master'!$B$5:$Q$54,4,FALSE),""))</f>
        <v/>
      </c>
      <c r="H325" s="20">
        <f>IF(E325="","",IFERROR(VLOOKUP(G325,'Rate Master'!$B$5:$C$16,2,FALSE),""))</f>
        <v/>
      </c>
      <c r="I325" s="28" t="n"/>
      <c r="J325" s="29">
        <f>IF(E325="","",IFERROR(IF(VLOOKUP(E325,'Vendor Master'!$B$5:$Q$54,12,FALSE)="Y",VLOOKUP(E325,'Vendor Master'!$B$5:$Q$54,14,FALSE),0),""))</f>
        <v/>
      </c>
      <c r="K325" s="30">
        <f>IF(OR(E325="",I325="",J325=""),"",I325*J325)</f>
        <v/>
      </c>
      <c r="L325" s="30">
        <f>IF(OR(E325="",I325=""),"",I325+IF(K325="",0,K325))</f>
        <v/>
      </c>
      <c r="M325" s="25">
        <f>IF(E325="","",IFERROR(IF(F325="",0.2,IF(AND(VLOOKUP(E325,'Vendor Master'!$B$5:$Q$54,7,FALSE)="Y",C325&gt;=VLOOKUP(E325,'Vendor Master'!$B$5:$Q$54,9,FALSE),C325&lt;=VLOOKUP(E325,'Vendor Master'!$B$5:$Q$54,10,FALSE)),VLOOKUP(E325,'Vendor Master'!$B$5:$Q$54,11,FALSE),VLOOKUP(E325,'Vendor Master'!$B$5:$Q$54,6,FALSE))),""))</f>
        <v/>
      </c>
      <c r="N325" s="30">
        <f>IF(OR(E325="",I325="",M325=""),"",I325*M325)</f>
        <v/>
      </c>
      <c r="O325" s="30">
        <f>IF(OR(E325="",L325=""),"",L325-IF(N325="",0,N325))</f>
        <v/>
      </c>
      <c r="P325" s="26" t="n"/>
      <c r="Q325" s="23" t="n"/>
      <c r="R325" s="28" t="n"/>
      <c r="S325" s="22">
        <f>IF(OR(R325="",O325=""),"",IF(ROUND(R325,2)=ROUND(O325,2),"OK","CHECK"))</f>
        <v/>
      </c>
      <c r="T325" s="31">
        <f>IF(OR(R325="",O325=""),"",R325-O325)</f>
        <v/>
      </c>
      <c r="U325" s="19" t="n"/>
      <c r="V325" s="23" t="n"/>
      <c r="W325" s="32">
        <f>IF(V325="","",IFERROR(VLOOKUP(V325,'Challan Master'!$B$5:$D$124,3,FALSE),""))</f>
        <v/>
      </c>
      <c r="X325" s="22">
        <f>IF(V325="","",IFERROR(VLOOKUP(V325,'Challan Master'!$B$5:$D$124,2,FALSE),""))</f>
        <v/>
      </c>
      <c r="Y325" s="23" t="n"/>
    </row>
    <row r="326">
      <c r="A326" s="22">
        <f>IF(C326="","",ROW()-4)</f>
        <v/>
      </c>
      <c r="B326" s="22">
        <f>IF(C326="","",IF(MONTH(C326)&lt;=3,"Q4",IF(MONTH(C326)&lt;=6,"Q1",IF(MONTH(C326)&lt;=9,"Q2","Q3"))))</f>
        <v/>
      </c>
      <c r="C326" s="26" t="n"/>
      <c r="D326" s="23" t="n"/>
      <c r="E326" s="19" t="n"/>
      <c r="F326" s="22">
        <f>IF(E326="","",IFERROR(VLOOKUP(E326,'Vendor Master'!$B$5:$Q$54,2,FALSE),""))</f>
        <v/>
      </c>
      <c r="G326" s="22">
        <f>IF(E326="","",IFERROR(VLOOKUP(E326,'Vendor Master'!$B$5:$Q$54,4,FALSE),""))</f>
        <v/>
      </c>
      <c r="H326" s="20">
        <f>IF(E326="","",IFERROR(VLOOKUP(G326,'Rate Master'!$B$5:$C$16,2,FALSE),""))</f>
        <v/>
      </c>
      <c r="I326" s="28" t="n"/>
      <c r="J326" s="29">
        <f>IF(E326="","",IFERROR(IF(VLOOKUP(E326,'Vendor Master'!$B$5:$Q$54,12,FALSE)="Y",VLOOKUP(E326,'Vendor Master'!$B$5:$Q$54,14,FALSE),0),""))</f>
        <v/>
      </c>
      <c r="K326" s="30">
        <f>IF(OR(E326="",I326="",J326=""),"",I326*J326)</f>
        <v/>
      </c>
      <c r="L326" s="30">
        <f>IF(OR(E326="",I326=""),"",I326+IF(K326="",0,K326))</f>
        <v/>
      </c>
      <c r="M326" s="25">
        <f>IF(E326="","",IFERROR(IF(F326="",0.2,IF(AND(VLOOKUP(E326,'Vendor Master'!$B$5:$Q$54,7,FALSE)="Y",C326&gt;=VLOOKUP(E326,'Vendor Master'!$B$5:$Q$54,9,FALSE),C326&lt;=VLOOKUP(E326,'Vendor Master'!$B$5:$Q$54,10,FALSE)),VLOOKUP(E326,'Vendor Master'!$B$5:$Q$54,11,FALSE),VLOOKUP(E326,'Vendor Master'!$B$5:$Q$54,6,FALSE))),""))</f>
        <v/>
      </c>
      <c r="N326" s="30">
        <f>IF(OR(E326="",I326="",M326=""),"",I326*M326)</f>
        <v/>
      </c>
      <c r="O326" s="30">
        <f>IF(OR(E326="",L326=""),"",L326-IF(N326="",0,N326))</f>
        <v/>
      </c>
      <c r="P326" s="26" t="n"/>
      <c r="Q326" s="23" t="n"/>
      <c r="R326" s="28" t="n"/>
      <c r="S326" s="22">
        <f>IF(OR(R326="",O326=""),"",IF(ROUND(R326,2)=ROUND(O326,2),"OK","CHECK"))</f>
        <v/>
      </c>
      <c r="T326" s="31">
        <f>IF(OR(R326="",O326=""),"",R326-O326)</f>
        <v/>
      </c>
      <c r="U326" s="19" t="n"/>
      <c r="V326" s="23" t="n"/>
      <c r="W326" s="32">
        <f>IF(V326="","",IFERROR(VLOOKUP(V326,'Challan Master'!$B$5:$D$124,3,FALSE),""))</f>
        <v/>
      </c>
      <c r="X326" s="22">
        <f>IF(V326="","",IFERROR(VLOOKUP(V326,'Challan Master'!$B$5:$D$124,2,FALSE),""))</f>
        <v/>
      </c>
      <c r="Y326" s="23" t="n"/>
    </row>
    <row r="327">
      <c r="A327" s="22">
        <f>IF(C327="","",ROW()-4)</f>
        <v/>
      </c>
      <c r="B327" s="22">
        <f>IF(C327="","",IF(MONTH(C327)&lt;=3,"Q4",IF(MONTH(C327)&lt;=6,"Q1",IF(MONTH(C327)&lt;=9,"Q2","Q3"))))</f>
        <v/>
      </c>
      <c r="C327" s="26" t="n"/>
      <c r="D327" s="23" t="n"/>
      <c r="E327" s="19" t="n"/>
      <c r="F327" s="22">
        <f>IF(E327="","",IFERROR(VLOOKUP(E327,'Vendor Master'!$B$5:$Q$54,2,FALSE),""))</f>
        <v/>
      </c>
      <c r="G327" s="22">
        <f>IF(E327="","",IFERROR(VLOOKUP(E327,'Vendor Master'!$B$5:$Q$54,4,FALSE),""))</f>
        <v/>
      </c>
      <c r="H327" s="20">
        <f>IF(E327="","",IFERROR(VLOOKUP(G327,'Rate Master'!$B$5:$C$16,2,FALSE),""))</f>
        <v/>
      </c>
      <c r="I327" s="28" t="n"/>
      <c r="J327" s="29">
        <f>IF(E327="","",IFERROR(IF(VLOOKUP(E327,'Vendor Master'!$B$5:$Q$54,12,FALSE)="Y",VLOOKUP(E327,'Vendor Master'!$B$5:$Q$54,14,FALSE),0),""))</f>
        <v/>
      </c>
      <c r="K327" s="30">
        <f>IF(OR(E327="",I327="",J327=""),"",I327*J327)</f>
        <v/>
      </c>
      <c r="L327" s="30">
        <f>IF(OR(E327="",I327=""),"",I327+IF(K327="",0,K327))</f>
        <v/>
      </c>
      <c r="M327" s="25">
        <f>IF(E327="","",IFERROR(IF(F327="",0.2,IF(AND(VLOOKUP(E327,'Vendor Master'!$B$5:$Q$54,7,FALSE)="Y",C327&gt;=VLOOKUP(E327,'Vendor Master'!$B$5:$Q$54,9,FALSE),C327&lt;=VLOOKUP(E327,'Vendor Master'!$B$5:$Q$54,10,FALSE)),VLOOKUP(E327,'Vendor Master'!$B$5:$Q$54,11,FALSE),VLOOKUP(E327,'Vendor Master'!$B$5:$Q$54,6,FALSE))),""))</f>
        <v/>
      </c>
      <c r="N327" s="30">
        <f>IF(OR(E327="",I327="",M327=""),"",I327*M327)</f>
        <v/>
      </c>
      <c r="O327" s="30">
        <f>IF(OR(E327="",L327=""),"",L327-IF(N327="",0,N327))</f>
        <v/>
      </c>
      <c r="P327" s="26" t="n"/>
      <c r="Q327" s="23" t="n"/>
      <c r="R327" s="28" t="n"/>
      <c r="S327" s="22">
        <f>IF(OR(R327="",O327=""),"",IF(ROUND(R327,2)=ROUND(O327,2),"OK","CHECK"))</f>
        <v/>
      </c>
      <c r="T327" s="31">
        <f>IF(OR(R327="",O327=""),"",R327-O327)</f>
        <v/>
      </c>
      <c r="U327" s="19" t="n"/>
      <c r="V327" s="23" t="n"/>
      <c r="W327" s="32">
        <f>IF(V327="","",IFERROR(VLOOKUP(V327,'Challan Master'!$B$5:$D$124,3,FALSE),""))</f>
        <v/>
      </c>
      <c r="X327" s="22">
        <f>IF(V327="","",IFERROR(VLOOKUP(V327,'Challan Master'!$B$5:$D$124,2,FALSE),""))</f>
        <v/>
      </c>
      <c r="Y327" s="23" t="n"/>
    </row>
    <row r="328">
      <c r="A328" s="22">
        <f>IF(C328="","",ROW()-4)</f>
        <v/>
      </c>
      <c r="B328" s="22">
        <f>IF(C328="","",IF(MONTH(C328)&lt;=3,"Q4",IF(MONTH(C328)&lt;=6,"Q1",IF(MONTH(C328)&lt;=9,"Q2","Q3"))))</f>
        <v/>
      </c>
      <c r="C328" s="26" t="n"/>
      <c r="D328" s="23" t="n"/>
      <c r="E328" s="19" t="n"/>
      <c r="F328" s="22">
        <f>IF(E328="","",IFERROR(VLOOKUP(E328,'Vendor Master'!$B$5:$Q$54,2,FALSE),""))</f>
        <v/>
      </c>
      <c r="G328" s="22">
        <f>IF(E328="","",IFERROR(VLOOKUP(E328,'Vendor Master'!$B$5:$Q$54,4,FALSE),""))</f>
        <v/>
      </c>
      <c r="H328" s="20">
        <f>IF(E328="","",IFERROR(VLOOKUP(G328,'Rate Master'!$B$5:$C$16,2,FALSE),""))</f>
        <v/>
      </c>
      <c r="I328" s="28" t="n"/>
      <c r="J328" s="29">
        <f>IF(E328="","",IFERROR(IF(VLOOKUP(E328,'Vendor Master'!$B$5:$Q$54,12,FALSE)="Y",VLOOKUP(E328,'Vendor Master'!$B$5:$Q$54,14,FALSE),0),""))</f>
        <v/>
      </c>
      <c r="K328" s="30">
        <f>IF(OR(E328="",I328="",J328=""),"",I328*J328)</f>
        <v/>
      </c>
      <c r="L328" s="30">
        <f>IF(OR(E328="",I328=""),"",I328+IF(K328="",0,K328))</f>
        <v/>
      </c>
      <c r="M328" s="25">
        <f>IF(E328="","",IFERROR(IF(F328="",0.2,IF(AND(VLOOKUP(E328,'Vendor Master'!$B$5:$Q$54,7,FALSE)="Y",C328&gt;=VLOOKUP(E328,'Vendor Master'!$B$5:$Q$54,9,FALSE),C328&lt;=VLOOKUP(E328,'Vendor Master'!$B$5:$Q$54,10,FALSE)),VLOOKUP(E328,'Vendor Master'!$B$5:$Q$54,11,FALSE),VLOOKUP(E328,'Vendor Master'!$B$5:$Q$54,6,FALSE))),""))</f>
        <v/>
      </c>
      <c r="N328" s="30">
        <f>IF(OR(E328="",I328="",M328=""),"",I328*M328)</f>
        <v/>
      </c>
      <c r="O328" s="30">
        <f>IF(OR(E328="",L328=""),"",L328-IF(N328="",0,N328))</f>
        <v/>
      </c>
      <c r="P328" s="26" t="n"/>
      <c r="Q328" s="23" t="n"/>
      <c r="R328" s="28" t="n"/>
      <c r="S328" s="22">
        <f>IF(OR(R328="",O328=""),"",IF(ROUND(R328,2)=ROUND(O328,2),"OK","CHECK"))</f>
        <v/>
      </c>
      <c r="T328" s="31">
        <f>IF(OR(R328="",O328=""),"",R328-O328)</f>
        <v/>
      </c>
      <c r="U328" s="19" t="n"/>
      <c r="V328" s="23" t="n"/>
      <c r="W328" s="32">
        <f>IF(V328="","",IFERROR(VLOOKUP(V328,'Challan Master'!$B$5:$D$124,3,FALSE),""))</f>
        <v/>
      </c>
      <c r="X328" s="22">
        <f>IF(V328="","",IFERROR(VLOOKUP(V328,'Challan Master'!$B$5:$D$124,2,FALSE),""))</f>
        <v/>
      </c>
      <c r="Y328" s="23" t="n"/>
    </row>
    <row r="329">
      <c r="A329" s="22">
        <f>IF(C329="","",ROW()-4)</f>
        <v/>
      </c>
      <c r="B329" s="22">
        <f>IF(C329="","",IF(MONTH(C329)&lt;=3,"Q4",IF(MONTH(C329)&lt;=6,"Q1",IF(MONTH(C329)&lt;=9,"Q2","Q3"))))</f>
        <v/>
      </c>
      <c r="C329" s="26" t="n"/>
      <c r="D329" s="23" t="n"/>
      <c r="E329" s="19" t="n"/>
      <c r="F329" s="22">
        <f>IF(E329="","",IFERROR(VLOOKUP(E329,'Vendor Master'!$B$5:$Q$54,2,FALSE),""))</f>
        <v/>
      </c>
      <c r="G329" s="22">
        <f>IF(E329="","",IFERROR(VLOOKUP(E329,'Vendor Master'!$B$5:$Q$54,4,FALSE),""))</f>
        <v/>
      </c>
      <c r="H329" s="20">
        <f>IF(E329="","",IFERROR(VLOOKUP(G329,'Rate Master'!$B$5:$C$16,2,FALSE),""))</f>
        <v/>
      </c>
      <c r="I329" s="28" t="n"/>
      <c r="J329" s="29">
        <f>IF(E329="","",IFERROR(IF(VLOOKUP(E329,'Vendor Master'!$B$5:$Q$54,12,FALSE)="Y",VLOOKUP(E329,'Vendor Master'!$B$5:$Q$54,14,FALSE),0),""))</f>
        <v/>
      </c>
      <c r="K329" s="30">
        <f>IF(OR(E329="",I329="",J329=""),"",I329*J329)</f>
        <v/>
      </c>
      <c r="L329" s="30">
        <f>IF(OR(E329="",I329=""),"",I329+IF(K329="",0,K329))</f>
        <v/>
      </c>
      <c r="M329" s="25">
        <f>IF(E329="","",IFERROR(IF(F329="",0.2,IF(AND(VLOOKUP(E329,'Vendor Master'!$B$5:$Q$54,7,FALSE)="Y",C329&gt;=VLOOKUP(E329,'Vendor Master'!$B$5:$Q$54,9,FALSE),C329&lt;=VLOOKUP(E329,'Vendor Master'!$B$5:$Q$54,10,FALSE)),VLOOKUP(E329,'Vendor Master'!$B$5:$Q$54,11,FALSE),VLOOKUP(E329,'Vendor Master'!$B$5:$Q$54,6,FALSE))),""))</f>
        <v/>
      </c>
      <c r="N329" s="30">
        <f>IF(OR(E329="",I329="",M329=""),"",I329*M329)</f>
        <v/>
      </c>
      <c r="O329" s="30">
        <f>IF(OR(E329="",L329=""),"",L329-IF(N329="",0,N329))</f>
        <v/>
      </c>
      <c r="P329" s="26" t="n"/>
      <c r="Q329" s="23" t="n"/>
      <c r="R329" s="28" t="n"/>
      <c r="S329" s="22">
        <f>IF(OR(R329="",O329=""),"",IF(ROUND(R329,2)=ROUND(O329,2),"OK","CHECK"))</f>
        <v/>
      </c>
      <c r="T329" s="31">
        <f>IF(OR(R329="",O329=""),"",R329-O329)</f>
        <v/>
      </c>
      <c r="U329" s="19" t="n"/>
      <c r="V329" s="23" t="n"/>
      <c r="W329" s="32">
        <f>IF(V329="","",IFERROR(VLOOKUP(V329,'Challan Master'!$B$5:$D$124,3,FALSE),""))</f>
        <v/>
      </c>
      <c r="X329" s="22">
        <f>IF(V329="","",IFERROR(VLOOKUP(V329,'Challan Master'!$B$5:$D$124,2,FALSE),""))</f>
        <v/>
      </c>
      <c r="Y329" s="23" t="n"/>
    </row>
    <row r="330">
      <c r="A330" s="22">
        <f>IF(C330="","",ROW()-4)</f>
        <v/>
      </c>
      <c r="B330" s="22">
        <f>IF(C330="","",IF(MONTH(C330)&lt;=3,"Q4",IF(MONTH(C330)&lt;=6,"Q1",IF(MONTH(C330)&lt;=9,"Q2","Q3"))))</f>
        <v/>
      </c>
      <c r="C330" s="26" t="n"/>
      <c r="D330" s="23" t="n"/>
      <c r="E330" s="19" t="n"/>
      <c r="F330" s="22">
        <f>IF(E330="","",IFERROR(VLOOKUP(E330,'Vendor Master'!$B$5:$Q$54,2,FALSE),""))</f>
        <v/>
      </c>
      <c r="G330" s="22">
        <f>IF(E330="","",IFERROR(VLOOKUP(E330,'Vendor Master'!$B$5:$Q$54,4,FALSE),""))</f>
        <v/>
      </c>
      <c r="H330" s="20">
        <f>IF(E330="","",IFERROR(VLOOKUP(G330,'Rate Master'!$B$5:$C$16,2,FALSE),""))</f>
        <v/>
      </c>
      <c r="I330" s="28" t="n"/>
      <c r="J330" s="29">
        <f>IF(E330="","",IFERROR(IF(VLOOKUP(E330,'Vendor Master'!$B$5:$Q$54,12,FALSE)="Y",VLOOKUP(E330,'Vendor Master'!$B$5:$Q$54,14,FALSE),0),""))</f>
        <v/>
      </c>
      <c r="K330" s="30">
        <f>IF(OR(E330="",I330="",J330=""),"",I330*J330)</f>
        <v/>
      </c>
      <c r="L330" s="30">
        <f>IF(OR(E330="",I330=""),"",I330+IF(K330="",0,K330))</f>
        <v/>
      </c>
      <c r="M330" s="25">
        <f>IF(E330="","",IFERROR(IF(F330="",0.2,IF(AND(VLOOKUP(E330,'Vendor Master'!$B$5:$Q$54,7,FALSE)="Y",C330&gt;=VLOOKUP(E330,'Vendor Master'!$B$5:$Q$54,9,FALSE),C330&lt;=VLOOKUP(E330,'Vendor Master'!$B$5:$Q$54,10,FALSE)),VLOOKUP(E330,'Vendor Master'!$B$5:$Q$54,11,FALSE),VLOOKUP(E330,'Vendor Master'!$B$5:$Q$54,6,FALSE))),""))</f>
        <v/>
      </c>
      <c r="N330" s="30">
        <f>IF(OR(E330="",I330="",M330=""),"",I330*M330)</f>
        <v/>
      </c>
      <c r="O330" s="30">
        <f>IF(OR(E330="",L330=""),"",L330-IF(N330="",0,N330))</f>
        <v/>
      </c>
      <c r="P330" s="26" t="n"/>
      <c r="Q330" s="23" t="n"/>
      <c r="R330" s="28" t="n"/>
      <c r="S330" s="22">
        <f>IF(OR(R330="",O330=""),"",IF(ROUND(R330,2)=ROUND(O330,2),"OK","CHECK"))</f>
        <v/>
      </c>
      <c r="T330" s="31">
        <f>IF(OR(R330="",O330=""),"",R330-O330)</f>
        <v/>
      </c>
      <c r="U330" s="19" t="n"/>
      <c r="V330" s="23" t="n"/>
      <c r="W330" s="32">
        <f>IF(V330="","",IFERROR(VLOOKUP(V330,'Challan Master'!$B$5:$D$124,3,FALSE),""))</f>
        <v/>
      </c>
      <c r="X330" s="22">
        <f>IF(V330="","",IFERROR(VLOOKUP(V330,'Challan Master'!$B$5:$D$124,2,FALSE),""))</f>
        <v/>
      </c>
      <c r="Y330" s="23" t="n"/>
    </row>
    <row r="331">
      <c r="A331" s="22">
        <f>IF(C331="","",ROW()-4)</f>
        <v/>
      </c>
      <c r="B331" s="22">
        <f>IF(C331="","",IF(MONTH(C331)&lt;=3,"Q4",IF(MONTH(C331)&lt;=6,"Q1",IF(MONTH(C331)&lt;=9,"Q2","Q3"))))</f>
        <v/>
      </c>
      <c r="C331" s="26" t="n"/>
      <c r="D331" s="23" t="n"/>
      <c r="E331" s="19" t="n"/>
      <c r="F331" s="22">
        <f>IF(E331="","",IFERROR(VLOOKUP(E331,'Vendor Master'!$B$5:$Q$54,2,FALSE),""))</f>
        <v/>
      </c>
      <c r="G331" s="22">
        <f>IF(E331="","",IFERROR(VLOOKUP(E331,'Vendor Master'!$B$5:$Q$54,4,FALSE),""))</f>
        <v/>
      </c>
      <c r="H331" s="20">
        <f>IF(E331="","",IFERROR(VLOOKUP(G331,'Rate Master'!$B$5:$C$16,2,FALSE),""))</f>
        <v/>
      </c>
      <c r="I331" s="28" t="n"/>
      <c r="J331" s="29">
        <f>IF(E331="","",IFERROR(IF(VLOOKUP(E331,'Vendor Master'!$B$5:$Q$54,12,FALSE)="Y",VLOOKUP(E331,'Vendor Master'!$B$5:$Q$54,14,FALSE),0),""))</f>
        <v/>
      </c>
      <c r="K331" s="30">
        <f>IF(OR(E331="",I331="",J331=""),"",I331*J331)</f>
        <v/>
      </c>
      <c r="L331" s="30">
        <f>IF(OR(E331="",I331=""),"",I331+IF(K331="",0,K331))</f>
        <v/>
      </c>
      <c r="M331" s="25">
        <f>IF(E331="","",IFERROR(IF(F331="",0.2,IF(AND(VLOOKUP(E331,'Vendor Master'!$B$5:$Q$54,7,FALSE)="Y",C331&gt;=VLOOKUP(E331,'Vendor Master'!$B$5:$Q$54,9,FALSE),C331&lt;=VLOOKUP(E331,'Vendor Master'!$B$5:$Q$54,10,FALSE)),VLOOKUP(E331,'Vendor Master'!$B$5:$Q$54,11,FALSE),VLOOKUP(E331,'Vendor Master'!$B$5:$Q$54,6,FALSE))),""))</f>
        <v/>
      </c>
      <c r="N331" s="30">
        <f>IF(OR(E331="",I331="",M331=""),"",I331*M331)</f>
        <v/>
      </c>
      <c r="O331" s="30">
        <f>IF(OR(E331="",L331=""),"",L331-IF(N331="",0,N331))</f>
        <v/>
      </c>
      <c r="P331" s="26" t="n"/>
      <c r="Q331" s="23" t="n"/>
      <c r="R331" s="28" t="n"/>
      <c r="S331" s="22">
        <f>IF(OR(R331="",O331=""),"",IF(ROUND(R331,2)=ROUND(O331,2),"OK","CHECK"))</f>
        <v/>
      </c>
      <c r="T331" s="31">
        <f>IF(OR(R331="",O331=""),"",R331-O331)</f>
        <v/>
      </c>
      <c r="U331" s="19" t="n"/>
      <c r="V331" s="23" t="n"/>
      <c r="W331" s="32">
        <f>IF(V331="","",IFERROR(VLOOKUP(V331,'Challan Master'!$B$5:$D$124,3,FALSE),""))</f>
        <v/>
      </c>
      <c r="X331" s="22">
        <f>IF(V331="","",IFERROR(VLOOKUP(V331,'Challan Master'!$B$5:$D$124,2,FALSE),""))</f>
        <v/>
      </c>
      <c r="Y331" s="23" t="n"/>
    </row>
    <row r="332">
      <c r="A332" s="22">
        <f>IF(C332="","",ROW()-4)</f>
        <v/>
      </c>
      <c r="B332" s="22">
        <f>IF(C332="","",IF(MONTH(C332)&lt;=3,"Q4",IF(MONTH(C332)&lt;=6,"Q1",IF(MONTH(C332)&lt;=9,"Q2","Q3"))))</f>
        <v/>
      </c>
      <c r="C332" s="26" t="n"/>
      <c r="D332" s="23" t="n"/>
      <c r="E332" s="19" t="n"/>
      <c r="F332" s="22">
        <f>IF(E332="","",IFERROR(VLOOKUP(E332,'Vendor Master'!$B$5:$Q$54,2,FALSE),""))</f>
        <v/>
      </c>
      <c r="G332" s="22">
        <f>IF(E332="","",IFERROR(VLOOKUP(E332,'Vendor Master'!$B$5:$Q$54,4,FALSE),""))</f>
        <v/>
      </c>
      <c r="H332" s="20">
        <f>IF(E332="","",IFERROR(VLOOKUP(G332,'Rate Master'!$B$5:$C$16,2,FALSE),""))</f>
        <v/>
      </c>
      <c r="I332" s="28" t="n"/>
      <c r="J332" s="29">
        <f>IF(E332="","",IFERROR(IF(VLOOKUP(E332,'Vendor Master'!$B$5:$Q$54,12,FALSE)="Y",VLOOKUP(E332,'Vendor Master'!$B$5:$Q$54,14,FALSE),0),""))</f>
        <v/>
      </c>
      <c r="K332" s="30">
        <f>IF(OR(E332="",I332="",J332=""),"",I332*J332)</f>
        <v/>
      </c>
      <c r="L332" s="30">
        <f>IF(OR(E332="",I332=""),"",I332+IF(K332="",0,K332))</f>
        <v/>
      </c>
      <c r="M332" s="25">
        <f>IF(E332="","",IFERROR(IF(F332="",0.2,IF(AND(VLOOKUP(E332,'Vendor Master'!$B$5:$Q$54,7,FALSE)="Y",C332&gt;=VLOOKUP(E332,'Vendor Master'!$B$5:$Q$54,9,FALSE),C332&lt;=VLOOKUP(E332,'Vendor Master'!$B$5:$Q$54,10,FALSE)),VLOOKUP(E332,'Vendor Master'!$B$5:$Q$54,11,FALSE),VLOOKUP(E332,'Vendor Master'!$B$5:$Q$54,6,FALSE))),""))</f>
        <v/>
      </c>
      <c r="N332" s="30">
        <f>IF(OR(E332="",I332="",M332=""),"",I332*M332)</f>
        <v/>
      </c>
      <c r="O332" s="30">
        <f>IF(OR(E332="",L332=""),"",L332-IF(N332="",0,N332))</f>
        <v/>
      </c>
      <c r="P332" s="26" t="n"/>
      <c r="Q332" s="23" t="n"/>
      <c r="R332" s="28" t="n"/>
      <c r="S332" s="22">
        <f>IF(OR(R332="",O332=""),"",IF(ROUND(R332,2)=ROUND(O332,2),"OK","CHECK"))</f>
        <v/>
      </c>
      <c r="T332" s="31">
        <f>IF(OR(R332="",O332=""),"",R332-O332)</f>
        <v/>
      </c>
      <c r="U332" s="19" t="n"/>
      <c r="V332" s="23" t="n"/>
      <c r="W332" s="32">
        <f>IF(V332="","",IFERROR(VLOOKUP(V332,'Challan Master'!$B$5:$D$124,3,FALSE),""))</f>
        <v/>
      </c>
      <c r="X332" s="22">
        <f>IF(V332="","",IFERROR(VLOOKUP(V332,'Challan Master'!$B$5:$D$124,2,FALSE),""))</f>
        <v/>
      </c>
      <c r="Y332" s="23" t="n"/>
    </row>
    <row r="333">
      <c r="A333" s="22">
        <f>IF(C333="","",ROW()-4)</f>
        <v/>
      </c>
      <c r="B333" s="22">
        <f>IF(C333="","",IF(MONTH(C333)&lt;=3,"Q4",IF(MONTH(C333)&lt;=6,"Q1",IF(MONTH(C333)&lt;=9,"Q2","Q3"))))</f>
        <v/>
      </c>
      <c r="C333" s="26" t="n"/>
      <c r="D333" s="23" t="n"/>
      <c r="E333" s="19" t="n"/>
      <c r="F333" s="22">
        <f>IF(E333="","",IFERROR(VLOOKUP(E333,'Vendor Master'!$B$5:$Q$54,2,FALSE),""))</f>
        <v/>
      </c>
      <c r="G333" s="22">
        <f>IF(E333="","",IFERROR(VLOOKUP(E333,'Vendor Master'!$B$5:$Q$54,4,FALSE),""))</f>
        <v/>
      </c>
      <c r="H333" s="20">
        <f>IF(E333="","",IFERROR(VLOOKUP(G333,'Rate Master'!$B$5:$C$16,2,FALSE),""))</f>
        <v/>
      </c>
      <c r="I333" s="28" t="n"/>
      <c r="J333" s="29">
        <f>IF(E333="","",IFERROR(IF(VLOOKUP(E333,'Vendor Master'!$B$5:$Q$54,12,FALSE)="Y",VLOOKUP(E333,'Vendor Master'!$B$5:$Q$54,14,FALSE),0),""))</f>
        <v/>
      </c>
      <c r="K333" s="30">
        <f>IF(OR(E333="",I333="",J333=""),"",I333*J333)</f>
        <v/>
      </c>
      <c r="L333" s="30">
        <f>IF(OR(E333="",I333=""),"",I333+IF(K333="",0,K333))</f>
        <v/>
      </c>
      <c r="M333" s="25">
        <f>IF(E333="","",IFERROR(IF(F333="",0.2,IF(AND(VLOOKUP(E333,'Vendor Master'!$B$5:$Q$54,7,FALSE)="Y",C333&gt;=VLOOKUP(E333,'Vendor Master'!$B$5:$Q$54,9,FALSE),C333&lt;=VLOOKUP(E333,'Vendor Master'!$B$5:$Q$54,10,FALSE)),VLOOKUP(E333,'Vendor Master'!$B$5:$Q$54,11,FALSE),VLOOKUP(E333,'Vendor Master'!$B$5:$Q$54,6,FALSE))),""))</f>
        <v/>
      </c>
      <c r="N333" s="30">
        <f>IF(OR(E333="",I333="",M333=""),"",I333*M333)</f>
        <v/>
      </c>
      <c r="O333" s="30">
        <f>IF(OR(E333="",L333=""),"",L333-IF(N333="",0,N333))</f>
        <v/>
      </c>
      <c r="P333" s="26" t="n"/>
      <c r="Q333" s="23" t="n"/>
      <c r="R333" s="28" t="n"/>
      <c r="S333" s="22">
        <f>IF(OR(R333="",O333=""),"",IF(ROUND(R333,2)=ROUND(O333,2),"OK","CHECK"))</f>
        <v/>
      </c>
      <c r="T333" s="31">
        <f>IF(OR(R333="",O333=""),"",R333-O333)</f>
        <v/>
      </c>
      <c r="U333" s="19" t="n"/>
      <c r="V333" s="23" t="n"/>
      <c r="W333" s="32">
        <f>IF(V333="","",IFERROR(VLOOKUP(V333,'Challan Master'!$B$5:$D$124,3,FALSE),""))</f>
        <v/>
      </c>
      <c r="X333" s="22">
        <f>IF(V333="","",IFERROR(VLOOKUP(V333,'Challan Master'!$B$5:$D$124,2,FALSE),""))</f>
        <v/>
      </c>
      <c r="Y333" s="23" t="n"/>
    </row>
    <row r="334">
      <c r="A334" s="22">
        <f>IF(C334="","",ROW()-4)</f>
        <v/>
      </c>
      <c r="B334" s="22">
        <f>IF(C334="","",IF(MONTH(C334)&lt;=3,"Q4",IF(MONTH(C334)&lt;=6,"Q1",IF(MONTH(C334)&lt;=9,"Q2","Q3"))))</f>
        <v/>
      </c>
      <c r="C334" s="26" t="n"/>
      <c r="D334" s="23" t="n"/>
      <c r="E334" s="19" t="n"/>
      <c r="F334" s="22">
        <f>IF(E334="","",IFERROR(VLOOKUP(E334,'Vendor Master'!$B$5:$Q$54,2,FALSE),""))</f>
        <v/>
      </c>
      <c r="G334" s="22">
        <f>IF(E334="","",IFERROR(VLOOKUP(E334,'Vendor Master'!$B$5:$Q$54,4,FALSE),""))</f>
        <v/>
      </c>
      <c r="H334" s="20">
        <f>IF(E334="","",IFERROR(VLOOKUP(G334,'Rate Master'!$B$5:$C$16,2,FALSE),""))</f>
        <v/>
      </c>
      <c r="I334" s="28" t="n"/>
      <c r="J334" s="29">
        <f>IF(E334="","",IFERROR(IF(VLOOKUP(E334,'Vendor Master'!$B$5:$Q$54,12,FALSE)="Y",VLOOKUP(E334,'Vendor Master'!$B$5:$Q$54,14,FALSE),0),""))</f>
        <v/>
      </c>
      <c r="K334" s="30">
        <f>IF(OR(E334="",I334="",J334=""),"",I334*J334)</f>
        <v/>
      </c>
      <c r="L334" s="30">
        <f>IF(OR(E334="",I334=""),"",I334+IF(K334="",0,K334))</f>
        <v/>
      </c>
      <c r="M334" s="25">
        <f>IF(E334="","",IFERROR(IF(F334="",0.2,IF(AND(VLOOKUP(E334,'Vendor Master'!$B$5:$Q$54,7,FALSE)="Y",C334&gt;=VLOOKUP(E334,'Vendor Master'!$B$5:$Q$54,9,FALSE),C334&lt;=VLOOKUP(E334,'Vendor Master'!$B$5:$Q$54,10,FALSE)),VLOOKUP(E334,'Vendor Master'!$B$5:$Q$54,11,FALSE),VLOOKUP(E334,'Vendor Master'!$B$5:$Q$54,6,FALSE))),""))</f>
        <v/>
      </c>
      <c r="N334" s="30">
        <f>IF(OR(E334="",I334="",M334=""),"",I334*M334)</f>
        <v/>
      </c>
      <c r="O334" s="30">
        <f>IF(OR(E334="",L334=""),"",L334-IF(N334="",0,N334))</f>
        <v/>
      </c>
      <c r="P334" s="26" t="n"/>
      <c r="Q334" s="23" t="n"/>
      <c r="R334" s="28" t="n"/>
      <c r="S334" s="22">
        <f>IF(OR(R334="",O334=""),"",IF(ROUND(R334,2)=ROUND(O334,2),"OK","CHECK"))</f>
        <v/>
      </c>
      <c r="T334" s="31">
        <f>IF(OR(R334="",O334=""),"",R334-O334)</f>
        <v/>
      </c>
      <c r="U334" s="19" t="n"/>
      <c r="V334" s="23" t="n"/>
      <c r="W334" s="32">
        <f>IF(V334="","",IFERROR(VLOOKUP(V334,'Challan Master'!$B$5:$D$124,3,FALSE),""))</f>
        <v/>
      </c>
      <c r="X334" s="22">
        <f>IF(V334="","",IFERROR(VLOOKUP(V334,'Challan Master'!$B$5:$D$124,2,FALSE),""))</f>
        <v/>
      </c>
      <c r="Y334" s="23" t="n"/>
    </row>
    <row r="335">
      <c r="A335" s="22">
        <f>IF(C335="","",ROW()-4)</f>
        <v/>
      </c>
      <c r="B335" s="22">
        <f>IF(C335="","",IF(MONTH(C335)&lt;=3,"Q4",IF(MONTH(C335)&lt;=6,"Q1",IF(MONTH(C335)&lt;=9,"Q2","Q3"))))</f>
        <v/>
      </c>
      <c r="C335" s="26" t="n"/>
      <c r="D335" s="23" t="n"/>
      <c r="E335" s="19" t="n"/>
      <c r="F335" s="22">
        <f>IF(E335="","",IFERROR(VLOOKUP(E335,'Vendor Master'!$B$5:$Q$54,2,FALSE),""))</f>
        <v/>
      </c>
      <c r="G335" s="22">
        <f>IF(E335="","",IFERROR(VLOOKUP(E335,'Vendor Master'!$B$5:$Q$54,4,FALSE),""))</f>
        <v/>
      </c>
      <c r="H335" s="20">
        <f>IF(E335="","",IFERROR(VLOOKUP(G335,'Rate Master'!$B$5:$C$16,2,FALSE),""))</f>
        <v/>
      </c>
      <c r="I335" s="28" t="n"/>
      <c r="J335" s="29">
        <f>IF(E335="","",IFERROR(IF(VLOOKUP(E335,'Vendor Master'!$B$5:$Q$54,12,FALSE)="Y",VLOOKUP(E335,'Vendor Master'!$B$5:$Q$54,14,FALSE),0),""))</f>
        <v/>
      </c>
      <c r="K335" s="30">
        <f>IF(OR(E335="",I335="",J335=""),"",I335*J335)</f>
        <v/>
      </c>
      <c r="L335" s="30">
        <f>IF(OR(E335="",I335=""),"",I335+IF(K335="",0,K335))</f>
        <v/>
      </c>
      <c r="M335" s="25">
        <f>IF(E335="","",IFERROR(IF(F335="",0.2,IF(AND(VLOOKUP(E335,'Vendor Master'!$B$5:$Q$54,7,FALSE)="Y",C335&gt;=VLOOKUP(E335,'Vendor Master'!$B$5:$Q$54,9,FALSE),C335&lt;=VLOOKUP(E335,'Vendor Master'!$B$5:$Q$54,10,FALSE)),VLOOKUP(E335,'Vendor Master'!$B$5:$Q$54,11,FALSE),VLOOKUP(E335,'Vendor Master'!$B$5:$Q$54,6,FALSE))),""))</f>
        <v/>
      </c>
      <c r="N335" s="30">
        <f>IF(OR(E335="",I335="",M335=""),"",I335*M335)</f>
        <v/>
      </c>
      <c r="O335" s="30">
        <f>IF(OR(E335="",L335=""),"",L335-IF(N335="",0,N335))</f>
        <v/>
      </c>
      <c r="P335" s="26" t="n"/>
      <c r="Q335" s="23" t="n"/>
      <c r="R335" s="28" t="n"/>
      <c r="S335" s="22">
        <f>IF(OR(R335="",O335=""),"",IF(ROUND(R335,2)=ROUND(O335,2),"OK","CHECK"))</f>
        <v/>
      </c>
      <c r="T335" s="31">
        <f>IF(OR(R335="",O335=""),"",R335-O335)</f>
        <v/>
      </c>
      <c r="U335" s="19" t="n"/>
      <c r="V335" s="23" t="n"/>
      <c r="W335" s="32">
        <f>IF(V335="","",IFERROR(VLOOKUP(V335,'Challan Master'!$B$5:$D$124,3,FALSE),""))</f>
        <v/>
      </c>
      <c r="X335" s="22">
        <f>IF(V335="","",IFERROR(VLOOKUP(V335,'Challan Master'!$B$5:$D$124,2,FALSE),""))</f>
        <v/>
      </c>
      <c r="Y335" s="23" t="n"/>
    </row>
    <row r="336">
      <c r="A336" s="22">
        <f>IF(C336="","",ROW()-4)</f>
        <v/>
      </c>
      <c r="B336" s="22">
        <f>IF(C336="","",IF(MONTH(C336)&lt;=3,"Q4",IF(MONTH(C336)&lt;=6,"Q1",IF(MONTH(C336)&lt;=9,"Q2","Q3"))))</f>
        <v/>
      </c>
      <c r="C336" s="26" t="n"/>
      <c r="D336" s="23" t="n"/>
      <c r="E336" s="19" t="n"/>
      <c r="F336" s="22">
        <f>IF(E336="","",IFERROR(VLOOKUP(E336,'Vendor Master'!$B$5:$Q$54,2,FALSE),""))</f>
        <v/>
      </c>
      <c r="G336" s="22">
        <f>IF(E336="","",IFERROR(VLOOKUP(E336,'Vendor Master'!$B$5:$Q$54,4,FALSE),""))</f>
        <v/>
      </c>
      <c r="H336" s="20">
        <f>IF(E336="","",IFERROR(VLOOKUP(G336,'Rate Master'!$B$5:$C$16,2,FALSE),""))</f>
        <v/>
      </c>
      <c r="I336" s="28" t="n"/>
      <c r="J336" s="29">
        <f>IF(E336="","",IFERROR(IF(VLOOKUP(E336,'Vendor Master'!$B$5:$Q$54,12,FALSE)="Y",VLOOKUP(E336,'Vendor Master'!$B$5:$Q$54,14,FALSE),0),""))</f>
        <v/>
      </c>
      <c r="K336" s="30">
        <f>IF(OR(E336="",I336="",J336=""),"",I336*J336)</f>
        <v/>
      </c>
      <c r="L336" s="30">
        <f>IF(OR(E336="",I336=""),"",I336+IF(K336="",0,K336))</f>
        <v/>
      </c>
      <c r="M336" s="25">
        <f>IF(E336="","",IFERROR(IF(F336="",0.2,IF(AND(VLOOKUP(E336,'Vendor Master'!$B$5:$Q$54,7,FALSE)="Y",C336&gt;=VLOOKUP(E336,'Vendor Master'!$B$5:$Q$54,9,FALSE),C336&lt;=VLOOKUP(E336,'Vendor Master'!$B$5:$Q$54,10,FALSE)),VLOOKUP(E336,'Vendor Master'!$B$5:$Q$54,11,FALSE),VLOOKUP(E336,'Vendor Master'!$B$5:$Q$54,6,FALSE))),""))</f>
        <v/>
      </c>
      <c r="N336" s="30">
        <f>IF(OR(E336="",I336="",M336=""),"",I336*M336)</f>
        <v/>
      </c>
      <c r="O336" s="30">
        <f>IF(OR(E336="",L336=""),"",L336-IF(N336="",0,N336))</f>
        <v/>
      </c>
      <c r="P336" s="26" t="n"/>
      <c r="Q336" s="23" t="n"/>
      <c r="R336" s="28" t="n"/>
      <c r="S336" s="22">
        <f>IF(OR(R336="",O336=""),"",IF(ROUND(R336,2)=ROUND(O336,2),"OK","CHECK"))</f>
        <v/>
      </c>
      <c r="T336" s="31">
        <f>IF(OR(R336="",O336=""),"",R336-O336)</f>
        <v/>
      </c>
      <c r="U336" s="19" t="n"/>
      <c r="V336" s="23" t="n"/>
      <c r="W336" s="32">
        <f>IF(V336="","",IFERROR(VLOOKUP(V336,'Challan Master'!$B$5:$D$124,3,FALSE),""))</f>
        <v/>
      </c>
      <c r="X336" s="22">
        <f>IF(V336="","",IFERROR(VLOOKUP(V336,'Challan Master'!$B$5:$D$124,2,FALSE),""))</f>
        <v/>
      </c>
      <c r="Y336" s="23" t="n"/>
    </row>
    <row r="337">
      <c r="A337" s="22">
        <f>IF(C337="","",ROW()-4)</f>
        <v/>
      </c>
      <c r="B337" s="22">
        <f>IF(C337="","",IF(MONTH(C337)&lt;=3,"Q4",IF(MONTH(C337)&lt;=6,"Q1",IF(MONTH(C337)&lt;=9,"Q2","Q3"))))</f>
        <v/>
      </c>
      <c r="C337" s="26" t="n"/>
      <c r="D337" s="23" t="n"/>
      <c r="E337" s="19" t="n"/>
      <c r="F337" s="22">
        <f>IF(E337="","",IFERROR(VLOOKUP(E337,'Vendor Master'!$B$5:$Q$54,2,FALSE),""))</f>
        <v/>
      </c>
      <c r="G337" s="22">
        <f>IF(E337="","",IFERROR(VLOOKUP(E337,'Vendor Master'!$B$5:$Q$54,4,FALSE),""))</f>
        <v/>
      </c>
      <c r="H337" s="20">
        <f>IF(E337="","",IFERROR(VLOOKUP(G337,'Rate Master'!$B$5:$C$16,2,FALSE),""))</f>
        <v/>
      </c>
      <c r="I337" s="28" t="n"/>
      <c r="J337" s="29">
        <f>IF(E337="","",IFERROR(IF(VLOOKUP(E337,'Vendor Master'!$B$5:$Q$54,12,FALSE)="Y",VLOOKUP(E337,'Vendor Master'!$B$5:$Q$54,14,FALSE),0),""))</f>
        <v/>
      </c>
      <c r="K337" s="30">
        <f>IF(OR(E337="",I337="",J337=""),"",I337*J337)</f>
        <v/>
      </c>
      <c r="L337" s="30">
        <f>IF(OR(E337="",I337=""),"",I337+IF(K337="",0,K337))</f>
        <v/>
      </c>
      <c r="M337" s="25">
        <f>IF(E337="","",IFERROR(IF(F337="",0.2,IF(AND(VLOOKUP(E337,'Vendor Master'!$B$5:$Q$54,7,FALSE)="Y",C337&gt;=VLOOKUP(E337,'Vendor Master'!$B$5:$Q$54,9,FALSE),C337&lt;=VLOOKUP(E337,'Vendor Master'!$B$5:$Q$54,10,FALSE)),VLOOKUP(E337,'Vendor Master'!$B$5:$Q$54,11,FALSE),VLOOKUP(E337,'Vendor Master'!$B$5:$Q$54,6,FALSE))),""))</f>
        <v/>
      </c>
      <c r="N337" s="30">
        <f>IF(OR(E337="",I337="",M337=""),"",I337*M337)</f>
        <v/>
      </c>
      <c r="O337" s="30">
        <f>IF(OR(E337="",L337=""),"",L337-IF(N337="",0,N337))</f>
        <v/>
      </c>
      <c r="P337" s="26" t="n"/>
      <c r="Q337" s="23" t="n"/>
      <c r="R337" s="28" t="n"/>
      <c r="S337" s="22">
        <f>IF(OR(R337="",O337=""),"",IF(ROUND(R337,2)=ROUND(O337,2),"OK","CHECK"))</f>
        <v/>
      </c>
      <c r="T337" s="31">
        <f>IF(OR(R337="",O337=""),"",R337-O337)</f>
        <v/>
      </c>
      <c r="U337" s="19" t="n"/>
      <c r="V337" s="23" t="n"/>
      <c r="W337" s="32">
        <f>IF(V337="","",IFERROR(VLOOKUP(V337,'Challan Master'!$B$5:$D$124,3,FALSE),""))</f>
        <v/>
      </c>
      <c r="X337" s="22">
        <f>IF(V337="","",IFERROR(VLOOKUP(V337,'Challan Master'!$B$5:$D$124,2,FALSE),""))</f>
        <v/>
      </c>
      <c r="Y337" s="23" t="n"/>
    </row>
    <row r="338">
      <c r="A338" s="22">
        <f>IF(C338="","",ROW()-4)</f>
        <v/>
      </c>
      <c r="B338" s="22">
        <f>IF(C338="","",IF(MONTH(C338)&lt;=3,"Q4",IF(MONTH(C338)&lt;=6,"Q1",IF(MONTH(C338)&lt;=9,"Q2","Q3"))))</f>
        <v/>
      </c>
      <c r="C338" s="26" t="n"/>
      <c r="D338" s="23" t="n"/>
      <c r="E338" s="19" t="n"/>
      <c r="F338" s="22">
        <f>IF(E338="","",IFERROR(VLOOKUP(E338,'Vendor Master'!$B$5:$Q$54,2,FALSE),""))</f>
        <v/>
      </c>
      <c r="G338" s="22">
        <f>IF(E338="","",IFERROR(VLOOKUP(E338,'Vendor Master'!$B$5:$Q$54,4,FALSE),""))</f>
        <v/>
      </c>
      <c r="H338" s="20">
        <f>IF(E338="","",IFERROR(VLOOKUP(G338,'Rate Master'!$B$5:$C$16,2,FALSE),""))</f>
        <v/>
      </c>
      <c r="I338" s="28" t="n"/>
      <c r="J338" s="29">
        <f>IF(E338="","",IFERROR(IF(VLOOKUP(E338,'Vendor Master'!$B$5:$Q$54,12,FALSE)="Y",VLOOKUP(E338,'Vendor Master'!$B$5:$Q$54,14,FALSE),0),""))</f>
        <v/>
      </c>
      <c r="K338" s="30">
        <f>IF(OR(E338="",I338="",J338=""),"",I338*J338)</f>
        <v/>
      </c>
      <c r="L338" s="30">
        <f>IF(OR(E338="",I338=""),"",I338+IF(K338="",0,K338))</f>
        <v/>
      </c>
      <c r="M338" s="25">
        <f>IF(E338="","",IFERROR(IF(F338="",0.2,IF(AND(VLOOKUP(E338,'Vendor Master'!$B$5:$Q$54,7,FALSE)="Y",C338&gt;=VLOOKUP(E338,'Vendor Master'!$B$5:$Q$54,9,FALSE),C338&lt;=VLOOKUP(E338,'Vendor Master'!$B$5:$Q$54,10,FALSE)),VLOOKUP(E338,'Vendor Master'!$B$5:$Q$54,11,FALSE),VLOOKUP(E338,'Vendor Master'!$B$5:$Q$54,6,FALSE))),""))</f>
        <v/>
      </c>
      <c r="N338" s="30">
        <f>IF(OR(E338="",I338="",M338=""),"",I338*M338)</f>
        <v/>
      </c>
      <c r="O338" s="30">
        <f>IF(OR(E338="",L338=""),"",L338-IF(N338="",0,N338))</f>
        <v/>
      </c>
      <c r="P338" s="26" t="n"/>
      <c r="Q338" s="23" t="n"/>
      <c r="R338" s="28" t="n"/>
      <c r="S338" s="22">
        <f>IF(OR(R338="",O338=""),"",IF(ROUND(R338,2)=ROUND(O338,2),"OK","CHECK"))</f>
        <v/>
      </c>
      <c r="T338" s="31">
        <f>IF(OR(R338="",O338=""),"",R338-O338)</f>
        <v/>
      </c>
      <c r="U338" s="19" t="n"/>
      <c r="V338" s="23" t="n"/>
      <c r="W338" s="32">
        <f>IF(V338="","",IFERROR(VLOOKUP(V338,'Challan Master'!$B$5:$D$124,3,FALSE),""))</f>
        <v/>
      </c>
      <c r="X338" s="22">
        <f>IF(V338="","",IFERROR(VLOOKUP(V338,'Challan Master'!$B$5:$D$124,2,FALSE),""))</f>
        <v/>
      </c>
      <c r="Y338" s="23" t="n"/>
    </row>
    <row r="339">
      <c r="A339" s="22">
        <f>IF(C339="","",ROW()-4)</f>
        <v/>
      </c>
      <c r="B339" s="22">
        <f>IF(C339="","",IF(MONTH(C339)&lt;=3,"Q4",IF(MONTH(C339)&lt;=6,"Q1",IF(MONTH(C339)&lt;=9,"Q2","Q3"))))</f>
        <v/>
      </c>
      <c r="C339" s="26" t="n"/>
      <c r="D339" s="23" t="n"/>
      <c r="E339" s="19" t="n"/>
      <c r="F339" s="22">
        <f>IF(E339="","",IFERROR(VLOOKUP(E339,'Vendor Master'!$B$5:$Q$54,2,FALSE),""))</f>
        <v/>
      </c>
      <c r="G339" s="22">
        <f>IF(E339="","",IFERROR(VLOOKUP(E339,'Vendor Master'!$B$5:$Q$54,4,FALSE),""))</f>
        <v/>
      </c>
      <c r="H339" s="20">
        <f>IF(E339="","",IFERROR(VLOOKUP(G339,'Rate Master'!$B$5:$C$16,2,FALSE),""))</f>
        <v/>
      </c>
      <c r="I339" s="28" t="n"/>
      <c r="J339" s="29">
        <f>IF(E339="","",IFERROR(IF(VLOOKUP(E339,'Vendor Master'!$B$5:$Q$54,12,FALSE)="Y",VLOOKUP(E339,'Vendor Master'!$B$5:$Q$54,14,FALSE),0),""))</f>
        <v/>
      </c>
      <c r="K339" s="30">
        <f>IF(OR(E339="",I339="",J339=""),"",I339*J339)</f>
        <v/>
      </c>
      <c r="L339" s="30">
        <f>IF(OR(E339="",I339=""),"",I339+IF(K339="",0,K339))</f>
        <v/>
      </c>
      <c r="M339" s="25">
        <f>IF(E339="","",IFERROR(IF(F339="",0.2,IF(AND(VLOOKUP(E339,'Vendor Master'!$B$5:$Q$54,7,FALSE)="Y",C339&gt;=VLOOKUP(E339,'Vendor Master'!$B$5:$Q$54,9,FALSE),C339&lt;=VLOOKUP(E339,'Vendor Master'!$B$5:$Q$54,10,FALSE)),VLOOKUP(E339,'Vendor Master'!$B$5:$Q$54,11,FALSE),VLOOKUP(E339,'Vendor Master'!$B$5:$Q$54,6,FALSE))),""))</f>
        <v/>
      </c>
      <c r="N339" s="30">
        <f>IF(OR(E339="",I339="",M339=""),"",I339*M339)</f>
        <v/>
      </c>
      <c r="O339" s="30">
        <f>IF(OR(E339="",L339=""),"",L339-IF(N339="",0,N339))</f>
        <v/>
      </c>
      <c r="P339" s="26" t="n"/>
      <c r="Q339" s="23" t="n"/>
      <c r="R339" s="28" t="n"/>
      <c r="S339" s="22">
        <f>IF(OR(R339="",O339=""),"",IF(ROUND(R339,2)=ROUND(O339,2),"OK","CHECK"))</f>
        <v/>
      </c>
      <c r="T339" s="31">
        <f>IF(OR(R339="",O339=""),"",R339-O339)</f>
        <v/>
      </c>
      <c r="U339" s="19" t="n"/>
      <c r="V339" s="23" t="n"/>
      <c r="W339" s="32">
        <f>IF(V339="","",IFERROR(VLOOKUP(V339,'Challan Master'!$B$5:$D$124,3,FALSE),""))</f>
        <v/>
      </c>
      <c r="X339" s="22">
        <f>IF(V339="","",IFERROR(VLOOKUP(V339,'Challan Master'!$B$5:$D$124,2,FALSE),""))</f>
        <v/>
      </c>
      <c r="Y339" s="23" t="n"/>
    </row>
    <row r="340">
      <c r="A340" s="22">
        <f>IF(C340="","",ROW()-4)</f>
        <v/>
      </c>
      <c r="B340" s="22">
        <f>IF(C340="","",IF(MONTH(C340)&lt;=3,"Q4",IF(MONTH(C340)&lt;=6,"Q1",IF(MONTH(C340)&lt;=9,"Q2","Q3"))))</f>
        <v/>
      </c>
      <c r="C340" s="26" t="n"/>
      <c r="D340" s="23" t="n"/>
      <c r="E340" s="19" t="n"/>
      <c r="F340" s="22">
        <f>IF(E340="","",IFERROR(VLOOKUP(E340,'Vendor Master'!$B$5:$Q$54,2,FALSE),""))</f>
        <v/>
      </c>
      <c r="G340" s="22">
        <f>IF(E340="","",IFERROR(VLOOKUP(E340,'Vendor Master'!$B$5:$Q$54,4,FALSE),""))</f>
        <v/>
      </c>
      <c r="H340" s="20">
        <f>IF(E340="","",IFERROR(VLOOKUP(G340,'Rate Master'!$B$5:$C$16,2,FALSE),""))</f>
        <v/>
      </c>
      <c r="I340" s="28" t="n"/>
      <c r="J340" s="29">
        <f>IF(E340="","",IFERROR(IF(VLOOKUP(E340,'Vendor Master'!$B$5:$Q$54,12,FALSE)="Y",VLOOKUP(E340,'Vendor Master'!$B$5:$Q$54,14,FALSE),0),""))</f>
        <v/>
      </c>
      <c r="K340" s="30">
        <f>IF(OR(E340="",I340="",J340=""),"",I340*J340)</f>
        <v/>
      </c>
      <c r="L340" s="30">
        <f>IF(OR(E340="",I340=""),"",I340+IF(K340="",0,K340))</f>
        <v/>
      </c>
      <c r="M340" s="25">
        <f>IF(E340="","",IFERROR(IF(F340="",0.2,IF(AND(VLOOKUP(E340,'Vendor Master'!$B$5:$Q$54,7,FALSE)="Y",C340&gt;=VLOOKUP(E340,'Vendor Master'!$B$5:$Q$54,9,FALSE),C340&lt;=VLOOKUP(E340,'Vendor Master'!$B$5:$Q$54,10,FALSE)),VLOOKUP(E340,'Vendor Master'!$B$5:$Q$54,11,FALSE),VLOOKUP(E340,'Vendor Master'!$B$5:$Q$54,6,FALSE))),""))</f>
        <v/>
      </c>
      <c r="N340" s="30">
        <f>IF(OR(E340="",I340="",M340=""),"",I340*M340)</f>
        <v/>
      </c>
      <c r="O340" s="30">
        <f>IF(OR(E340="",L340=""),"",L340-IF(N340="",0,N340))</f>
        <v/>
      </c>
      <c r="P340" s="26" t="n"/>
      <c r="Q340" s="23" t="n"/>
      <c r="R340" s="28" t="n"/>
      <c r="S340" s="22">
        <f>IF(OR(R340="",O340=""),"",IF(ROUND(R340,2)=ROUND(O340,2),"OK","CHECK"))</f>
        <v/>
      </c>
      <c r="T340" s="31">
        <f>IF(OR(R340="",O340=""),"",R340-O340)</f>
        <v/>
      </c>
      <c r="U340" s="19" t="n"/>
      <c r="V340" s="23" t="n"/>
      <c r="W340" s="32">
        <f>IF(V340="","",IFERROR(VLOOKUP(V340,'Challan Master'!$B$5:$D$124,3,FALSE),""))</f>
        <v/>
      </c>
      <c r="X340" s="22">
        <f>IF(V340="","",IFERROR(VLOOKUP(V340,'Challan Master'!$B$5:$D$124,2,FALSE),""))</f>
        <v/>
      </c>
      <c r="Y340" s="23" t="n"/>
    </row>
    <row r="341">
      <c r="A341" s="22">
        <f>IF(C341="","",ROW()-4)</f>
        <v/>
      </c>
      <c r="B341" s="22">
        <f>IF(C341="","",IF(MONTH(C341)&lt;=3,"Q4",IF(MONTH(C341)&lt;=6,"Q1",IF(MONTH(C341)&lt;=9,"Q2","Q3"))))</f>
        <v/>
      </c>
      <c r="C341" s="26" t="n"/>
      <c r="D341" s="23" t="n"/>
      <c r="E341" s="19" t="n"/>
      <c r="F341" s="22">
        <f>IF(E341="","",IFERROR(VLOOKUP(E341,'Vendor Master'!$B$5:$Q$54,2,FALSE),""))</f>
        <v/>
      </c>
      <c r="G341" s="22">
        <f>IF(E341="","",IFERROR(VLOOKUP(E341,'Vendor Master'!$B$5:$Q$54,4,FALSE),""))</f>
        <v/>
      </c>
      <c r="H341" s="20">
        <f>IF(E341="","",IFERROR(VLOOKUP(G341,'Rate Master'!$B$5:$C$16,2,FALSE),""))</f>
        <v/>
      </c>
      <c r="I341" s="28" t="n"/>
      <c r="J341" s="29">
        <f>IF(E341="","",IFERROR(IF(VLOOKUP(E341,'Vendor Master'!$B$5:$Q$54,12,FALSE)="Y",VLOOKUP(E341,'Vendor Master'!$B$5:$Q$54,14,FALSE),0),""))</f>
        <v/>
      </c>
      <c r="K341" s="30">
        <f>IF(OR(E341="",I341="",J341=""),"",I341*J341)</f>
        <v/>
      </c>
      <c r="L341" s="30">
        <f>IF(OR(E341="",I341=""),"",I341+IF(K341="",0,K341))</f>
        <v/>
      </c>
      <c r="M341" s="25">
        <f>IF(E341="","",IFERROR(IF(F341="",0.2,IF(AND(VLOOKUP(E341,'Vendor Master'!$B$5:$Q$54,7,FALSE)="Y",C341&gt;=VLOOKUP(E341,'Vendor Master'!$B$5:$Q$54,9,FALSE),C341&lt;=VLOOKUP(E341,'Vendor Master'!$B$5:$Q$54,10,FALSE)),VLOOKUP(E341,'Vendor Master'!$B$5:$Q$54,11,FALSE),VLOOKUP(E341,'Vendor Master'!$B$5:$Q$54,6,FALSE))),""))</f>
        <v/>
      </c>
      <c r="N341" s="30">
        <f>IF(OR(E341="",I341="",M341=""),"",I341*M341)</f>
        <v/>
      </c>
      <c r="O341" s="30">
        <f>IF(OR(E341="",L341=""),"",L341-IF(N341="",0,N341))</f>
        <v/>
      </c>
      <c r="P341" s="26" t="n"/>
      <c r="Q341" s="23" t="n"/>
      <c r="R341" s="28" t="n"/>
      <c r="S341" s="22">
        <f>IF(OR(R341="",O341=""),"",IF(ROUND(R341,2)=ROUND(O341,2),"OK","CHECK"))</f>
        <v/>
      </c>
      <c r="T341" s="31">
        <f>IF(OR(R341="",O341=""),"",R341-O341)</f>
        <v/>
      </c>
      <c r="U341" s="19" t="n"/>
      <c r="V341" s="23" t="n"/>
      <c r="W341" s="32">
        <f>IF(V341="","",IFERROR(VLOOKUP(V341,'Challan Master'!$B$5:$D$124,3,FALSE),""))</f>
        <v/>
      </c>
      <c r="X341" s="22">
        <f>IF(V341="","",IFERROR(VLOOKUP(V341,'Challan Master'!$B$5:$D$124,2,FALSE),""))</f>
        <v/>
      </c>
      <c r="Y341" s="23" t="n"/>
    </row>
    <row r="342">
      <c r="A342" s="22">
        <f>IF(C342="","",ROW()-4)</f>
        <v/>
      </c>
      <c r="B342" s="22">
        <f>IF(C342="","",IF(MONTH(C342)&lt;=3,"Q4",IF(MONTH(C342)&lt;=6,"Q1",IF(MONTH(C342)&lt;=9,"Q2","Q3"))))</f>
        <v/>
      </c>
      <c r="C342" s="26" t="n"/>
      <c r="D342" s="23" t="n"/>
      <c r="E342" s="19" t="n"/>
      <c r="F342" s="22">
        <f>IF(E342="","",IFERROR(VLOOKUP(E342,'Vendor Master'!$B$5:$Q$54,2,FALSE),""))</f>
        <v/>
      </c>
      <c r="G342" s="22">
        <f>IF(E342="","",IFERROR(VLOOKUP(E342,'Vendor Master'!$B$5:$Q$54,4,FALSE),""))</f>
        <v/>
      </c>
      <c r="H342" s="20">
        <f>IF(E342="","",IFERROR(VLOOKUP(G342,'Rate Master'!$B$5:$C$16,2,FALSE),""))</f>
        <v/>
      </c>
      <c r="I342" s="28" t="n"/>
      <c r="J342" s="29">
        <f>IF(E342="","",IFERROR(IF(VLOOKUP(E342,'Vendor Master'!$B$5:$Q$54,12,FALSE)="Y",VLOOKUP(E342,'Vendor Master'!$B$5:$Q$54,14,FALSE),0),""))</f>
        <v/>
      </c>
      <c r="K342" s="30">
        <f>IF(OR(E342="",I342="",J342=""),"",I342*J342)</f>
        <v/>
      </c>
      <c r="L342" s="30">
        <f>IF(OR(E342="",I342=""),"",I342+IF(K342="",0,K342))</f>
        <v/>
      </c>
      <c r="M342" s="25">
        <f>IF(E342="","",IFERROR(IF(F342="",0.2,IF(AND(VLOOKUP(E342,'Vendor Master'!$B$5:$Q$54,7,FALSE)="Y",C342&gt;=VLOOKUP(E342,'Vendor Master'!$B$5:$Q$54,9,FALSE),C342&lt;=VLOOKUP(E342,'Vendor Master'!$B$5:$Q$54,10,FALSE)),VLOOKUP(E342,'Vendor Master'!$B$5:$Q$54,11,FALSE),VLOOKUP(E342,'Vendor Master'!$B$5:$Q$54,6,FALSE))),""))</f>
        <v/>
      </c>
      <c r="N342" s="30">
        <f>IF(OR(E342="",I342="",M342=""),"",I342*M342)</f>
        <v/>
      </c>
      <c r="O342" s="30">
        <f>IF(OR(E342="",L342=""),"",L342-IF(N342="",0,N342))</f>
        <v/>
      </c>
      <c r="P342" s="26" t="n"/>
      <c r="Q342" s="23" t="n"/>
      <c r="R342" s="28" t="n"/>
      <c r="S342" s="22">
        <f>IF(OR(R342="",O342=""),"",IF(ROUND(R342,2)=ROUND(O342,2),"OK","CHECK"))</f>
        <v/>
      </c>
      <c r="T342" s="31">
        <f>IF(OR(R342="",O342=""),"",R342-O342)</f>
        <v/>
      </c>
      <c r="U342" s="19" t="n"/>
      <c r="V342" s="23" t="n"/>
      <c r="W342" s="32">
        <f>IF(V342="","",IFERROR(VLOOKUP(V342,'Challan Master'!$B$5:$D$124,3,FALSE),""))</f>
        <v/>
      </c>
      <c r="X342" s="22">
        <f>IF(V342="","",IFERROR(VLOOKUP(V342,'Challan Master'!$B$5:$D$124,2,FALSE),""))</f>
        <v/>
      </c>
      <c r="Y342" s="23" t="n"/>
    </row>
    <row r="343">
      <c r="A343" s="22">
        <f>IF(C343="","",ROW()-4)</f>
        <v/>
      </c>
      <c r="B343" s="22">
        <f>IF(C343="","",IF(MONTH(C343)&lt;=3,"Q4",IF(MONTH(C343)&lt;=6,"Q1",IF(MONTH(C343)&lt;=9,"Q2","Q3"))))</f>
        <v/>
      </c>
      <c r="C343" s="26" t="n"/>
      <c r="D343" s="23" t="n"/>
      <c r="E343" s="19" t="n"/>
      <c r="F343" s="22">
        <f>IF(E343="","",IFERROR(VLOOKUP(E343,'Vendor Master'!$B$5:$Q$54,2,FALSE),""))</f>
        <v/>
      </c>
      <c r="G343" s="22">
        <f>IF(E343="","",IFERROR(VLOOKUP(E343,'Vendor Master'!$B$5:$Q$54,4,FALSE),""))</f>
        <v/>
      </c>
      <c r="H343" s="20">
        <f>IF(E343="","",IFERROR(VLOOKUP(G343,'Rate Master'!$B$5:$C$16,2,FALSE),""))</f>
        <v/>
      </c>
      <c r="I343" s="28" t="n"/>
      <c r="J343" s="29">
        <f>IF(E343="","",IFERROR(IF(VLOOKUP(E343,'Vendor Master'!$B$5:$Q$54,12,FALSE)="Y",VLOOKUP(E343,'Vendor Master'!$B$5:$Q$54,14,FALSE),0),""))</f>
        <v/>
      </c>
      <c r="K343" s="30">
        <f>IF(OR(E343="",I343="",J343=""),"",I343*J343)</f>
        <v/>
      </c>
      <c r="L343" s="30">
        <f>IF(OR(E343="",I343=""),"",I343+IF(K343="",0,K343))</f>
        <v/>
      </c>
      <c r="M343" s="25">
        <f>IF(E343="","",IFERROR(IF(F343="",0.2,IF(AND(VLOOKUP(E343,'Vendor Master'!$B$5:$Q$54,7,FALSE)="Y",C343&gt;=VLOOKUP(E343,'Vendor Master'!$B$5:$Q$54,9,FALSE),C343&lt;=VLOOKUP(E343,'Vendor Master'!$B$5:$Q$54,10,FALSE)),VLOOKUP(E343,'Vendor Master'!$B$5:$Q$54,11,FALSE),VLOOKUP(E343,'Vendor Master'!$B$5:$Q$54,6,FALSE))),""))</f>
        <v/>
      </c>
      <c r="N343" s="30">
        <f>IF(OR(E343="",I343="",M343=""),"",I343*M343)</f>
        <v/>
      </c>
      <c r="O343" s="30">
        <f>IF(OR(E343="",L343=""),"",L343-IF(N343="",0,N343))</f>
        <v/>
      </c>
      <c r="P343" s="26" t="n"/>
      <c r="Q343" s="23" t="n"/>
      <c r="R343" s="28" t="n"/>
      <c r="S343" s="22">
        <f>IF(OR(R343="",O343=""),"",IF(ROUND(R343,2)=ROUND(O343,2),"OK","CHECK"))</f>
        <v/>
      </c>
      <c r="T343" s="31">
        <f>IF(OR(R343="",O343=""),"",R343-O343)</f>
        <v/>
      </c>
      <c r="U343" s="19" t="n"/>
      <c r="V343" s="23" t="n"/>
      <c r="W343" s="32">
        <f>IF(V343="","",IFERROR(VLOOKUP(V343,'Challan Master'!$B$5:$D$124,3,FALSE),""))</f>
        <v/>
      </c>
      <c r="X343" s="22">
        <f>IF(V343="","",IFERROR(VLOOKUP(V343,'Challan Master'!$B$5:$D$124,2,FALSE),""))</f>
        <v/>
      </c>
      <c r="Y343" s="23" t="n"/>
    </row>
    <row r="344">
      <c r="A344" s="22">
        <f>IF(C344="","",ROW()-4)</f>
        <v/>
      </c>
      <c r="B344" s="22">
        <f>IF(C344="","",IF(MONTH(C344)&lt;=3,"Q4",IF(MONTH(C344)&lt;=6,"Q1",IF(MONTH(C344)&lt;=9,"Q2","Q3"))))</f>
        <v/>
      </c>
      <c r="C344" s="26" t="n"/>
      <c r="D344" s="23" t="n"/>
      <c r="E344" s="19" t="n"/>
      <c r="F344" s="22">
        <f>IF(E344="","",IFERROR(VLOOKUP(E344,'Vendor Master'!$B$5:$Q$54,2,FALSE),""))</f>
        <v/>
      </c>
      <c r="G344" s="22">
        <f>IF(E344="","",IFERROR(VLOOKUP(E344,'Vendor Master'!$B$5:$Q$54,4,FALSE),""))</f>
        <v/>
      </c>
      <c r="H344" s="20">
        <f>IF(E344="","",IFERROR(VLOOKUP(G344,'Rate Master'!$B$5:$C$16,2,FALSE),""))</f>
        <v/>
      </c>
      <c r="I344" s="28" t="n"/>
      <c r="J344" s="29">
        <f>IF(E344="","",IFERROR(IF(VLOOKUP(E344,'Vendor Master'!$B$5:$Q$54,12,FALSE)="Y",VLOOKUP(E344,'Vendor Master'!$B$5:$Q$54,14,FALSE),0),""))</f>
        <v/>
      </c>
      <c r="K344" s="30">
        <f>IF(OR(E344="",I344="",J344=""),"",I344*J344)</f>
        <v/>
      </c>
      <c r="L344" s="30">
        <f>IF(OR(E344="",I344=""),"",I344+IF(K344="",0,K344))</f>
        <v/>
      </c>
      <c r="M344" s="25">
        <f>IF(E344="","",IFERROR(IF(F344="",0.2,IF(AND(VLOOKUP(E344,'Vendor Master'!$B$5:$Q$54,7,FALSE)="Y",C344&gt;=VLOOKUP(E344,'Vendor Master'!$B$5:$Q$54,9,FALSE),C344&lt;=VLOOKUP(E344,'Vendor Master'!$B$5:$Q$54,10,FALSE)),VLOOKUP(E344,'Vendor Master'!$B$5:$Q$54,11,FALSE),VLOOKUP(E344,'Vendor Master'!$B$5:$Q$54,6,FALSE))),""))</f>
        <v/>
      </c>
      <c r="N344" s="30">
        <f>IF(OR(E344="",I344="",M344=""),"",I344*M344)</f>
        <v/>
      </c>
      <c r="O344" s="30">
        <f>IF(OR(E344="",L344=""),"",L344-IF(N344="",0,N344))</f>
        <v/>
      </c>
      <c r="P344" s="26" t="n"/>
      <c r="Q344" s="23" t="n"/>
      <c r="R344" s="28" t="n"/>
      <c r="S344" s="22">
        <f>IF(OR(R344="",O344=""),"",IF(ROUND(R344,2)=ROUND(O344,2),"OK","CHECK"))</f>
        <v/>
      </c>
      <c r="T344" s="31">
        <f>IF(OR(R344="",O344=""),"",R344-O344)</f>
        <v/>
      </c>
      <c r="U344" s="19" t="n"/>
      <c r="V344" s="23" t="n"/>
      <c r="W344" s="32">
        <f>IF(V344="","",IFERROR(VLOOKUP(V344,'Challan Master'!$B$5:$D$124,3,FALSE),""))</f>
        <v/>
      </c>
      <c r="X344" s="22">
        <f>IF(V344="","",IFERROR(VLOOKUP(V344,'Challan Master'!$B$5:$D$124,2,FALSE),""))</f>
        <v/>
      </c>
      <c r="Y344" s="23" t="n"/>
    </row>
    <row r="345">
      <c r="A345" s="22">
        <f>IF(C345="","",ROW()-4)</f>
        <v/>
      </c>
      <c r="B345" s="22">
        <f>IF(C345="","",IF(MONTH(C345)&lt;=3,"Q4",IF(MONTH(C345)&lt;=6,"Q1",IF(MONTH(C345)&lt;=9,"Q2","Q3"))))</f>
        <v/>
      </c>
      <c r="C345" s="26" t="n"/>
      <c r="D345" s="23" t="n"/>
      <c r="E345" s="19" t="n"/>
      <c r="F345" s="22">
        <f>IF(E345="","",IFERROR(VLOOKUP(E345,'Vendor Master'!$B$5:$Q$54,2,FALSE),""))</f>
        <v/>
      </c>
      <c r="G345" s="22">
        <f>IF(E345="","",IFERROR(VLOOKUP(E345,'Vendor Master'!$B$5:$Q$54,4,FALSE),""))</f>
        <v/>
      </c>
      <c r="H345" s="20">
        <f>IF(E345="","",IFERROR(VLOOKUP(G345,'Rate Master'!$B$5:$C$16,2,FALSE),""))</f>
        <v/>
      </c>
      <c r="I345" s="28" t="n"/>
      <c r="J345" s="29">
        <f>IF(E345="","",IFERROR(IF(VLOOKUP(E345,'Vendor Master'!$B$5:$Q$54,12,FALSE)="Y",VLOOKUP(E345,'Vendor Master'!$B$5:$Q$54,14,FALSE),0),""))</f>
        <v/>
      </c>
      <c r="K345" s="30">
        <f>IF(OR(E345="",I345="",J345=""),"",I345*J345)</f>
        <v/>
      </c>
      <c r="L345" s="30">
        <f>IF(OR(E345="",I345=""),"",I345+IF(K345="",0,K345))</f>
        <v/>
      </c>
      <c r="M345" s="25">
        <f>IF(E345="","",IFERROR(IF(F345="",0.2,IF(AND(VLOOKUP(E345,'Vendor Master'!$B$5:$Q$54,7,FALSE)="Y",C345&gt;=VLOOKUP(E345,'Vendor Master'!$B$5:$Q$54,9,FALSE),C345&lt;=VLOOKUP(E345,'Vendor Master'!$B$5:$Q$54,10,FALSE)),VLOOKUP(E345,'Vendor Master'!$B$5:$Q$54,11,FALSE),VLOOKUP(E345,'Vendor Master'!$B$5:$Q$54,6,FALSE))),""))</f>
        <v/>
      </c>
      <c r="N345" s="30">
        <f>IF(OR(E345="",I345="",M345=""),"",I345*M345)</f>
        <v/>
      </c>
      <c r="O345" s="30">
        <f>IF(OR(E345="",L345=""),"",L345-IF(N345="",0,N345))</f>
        <v/>
      </c>
      <c r="P345" s="26" t="n"/>
      <c r="Q345" s="23" t="n"/>
      <c r="R345" s="28" t="n"/>
      <c r="S345" s="22">
        <f>IF(OR(R345="",O345=""),"",IF(ROUND(R345,2)=ROUND(O345,2),"OK","CHECK"))</f>
        <v/>
      </c>
      <c r="T345" s="31">
        <f>IF(OR(R345="",O345=""),"",R345-O345)</f>
        <v/>
      </c>
      <c r="U345" s="19" t="n"/>
      <c r="V345" s="23" t="n"/>
      <c r="W345" s="32">
        <f>IF(V345="","",IFERROR(VLOOKUP(V345,'Challan Master'!$B$5:$D$124,3,FALSE),""))</f>
        <v/>
      </c>
      <c r="X345" s="22">
        <f>IF(V345="","",IFERROR(VLOOKUP(V345,'Challan Master'!$B$5:$D$124,2,FALSE),""))</f>
        <v/>
      </c>
      <c r="Y345" s="23" t="n"/>
    </row>
    <row r="346">
      <c r="A346" s="22">
        <f>IF(C346="","",ROW()-4)</f>
        <v/>
      </c>
      <c r="B346" s="22">
        <f>IF(C346="","",IF(MONTH(C346)&lt;=3,"Q4",IF(MONTH(C346)&lt;=6,"Q1",IF(MONTH(C346)&lt;=9,"Q2","Q3"))))</f>
        <v/>
      </c>
      <c r="C346" s="26" t="n"/>
      <c r="D346" s="23" t="n"/>
      <c r="E346" s="19" t="n"/>
      <c r="F346" s="22">
        <f>IF(E346="","",IFERROR(VLOOKUP(E346,'Vendor Master'!$B$5:$Q$54,2,FALSE),""))</f>
        <v/>
      </c>
      <c r="G346" s="22">
        <f>IF(E346="","",IFERROR(VLOOKUP(E346,'Vendor Master'!$B$5:$Q$54,4,FALSE),""))</f>
        <v/>
      </c>
      <c r="H346" s="20">
        <f>IF(E346="","",IFERROR(VLOOKUP(G346,'Rate Master'!$B$5:$C$16,2,FALSE),""))</f>
        <v/>
      </c>
      <c r="I346" s="28" t="n"/>
      <c r="J346" s="29">
        <f>IF(E346="","",IFERROR(IF(VLOOKUP(E346,'Vendor Master'!$B$5:$Q$54,12,FALSE)="Y",VLOOKUP(E346,'Vendor Master'!$B$5:$Q$54,14,FALSE),0),""))</f>
        <v/>
      </c>
      <c r="K346" s="30">
        <f>IF(OR(E346="",I346="",J346=""),"",I346*J346)</f>
        <v/>
      </c>
      <c r="L346" s="30">
        <f>IF(OR(E346="",I346=""),"",I346+IF(K346="",0,K346))</f>
        <v/>
      </c>
      <c r="M346" s="25">
        <f>IF(E346="","",IFERROR(IF(F346="",0.2,IF(AND(VLOOKUP(E346,'Vendor Master'!$B$5:$Q$54,7,FALSE)="Y",C346&gt;=VLOOKUP(E346,'Vendor Master'!$B$5:$Q$54,9,FALSE),C346&lt;=VLOOKUP(E346,'Vendor Master'!$B$5:$Q$54,10,FALSE)),VLOOKUP(E346,'Vendor Master'!$B$5:$Q$54,11,FALSE),VLOOKUP(E346,'Vendor Master'!$B$5:$Q$54,6,FALSE))),""))</f>
        <v/>
      </c>
      <c r="N346" s="30">
        <f>IF(OR(E346="",I346="",M346=""),"",I346*M346)</f>
        <v/>
      </c>
      <c r="O346" s="30">
        <f>IF(OR(E346="",L346=""),"",L346-IF(N346="",0,N346))</f>
        <v/>
      </c>
      <c r="P346" s="26" t="n"/>
      <c r="Q346" s="23" t="n"/>
      <c r="R346" s="28" t="n"/>
      <c r="S346" s="22">
        <f>IF(OR(R346="",O346=""),"",IF(ROUND(R346,2)=ROUND(O346,2),"OK","CHECK"))</f>
        <v/>
      </c>
      <c r="T346" s="31">
        <f>IF(OR(R346="",O346=""),"",R346-O346)</f>
        <v/>
      </c>
      <c r="U346" s="19" t="n"/>
      <c r="V346" s="23" t="n"/>
      <c r="W346" s="32">
        <f>IF(V346="","",IFERROR(VLOOKUP(V346,'Challan Master'!$B$5:$D$124,3,FALSE),""))</f>
        <v/>
      </c>
      <c r="X346" s="22">
        <f>IF(V346="","",IFERROR(VLOOKUP(V346,'Challan Master'!$B$5:$D$124,2,FALSE),""))</f>
        <v/>
      </c>
      <c r="Y346" s="23" t="n"/>
    </row>
    <row r="347">
      <c r="A347" s="22">
        <f>IF(C347="","",ROW()-4)</f>
        <v/>
      </c>
      <c r="B347" s="22">
        <f>IF(C347="","",IF(MONTH(C347)&lt;=3,"Q4",IF(MONTH(C347)&lt;=6,"Q1",IF(MONTH(C347)&lt;=9,"Q2","Q3"))))</f>
        <v/>
      </c>
      <c r="C347" s="26" t="n"/>
      <c r="D347" s="23" t="n"/>
      <c r="E347" s="19" t="n"/>
      <c r="F347" s="22">
        <f>IF(E347="","",IFERROR(VLOOKUP(E347,'Vendor Master'!$B$5:$Q$54,2,FALSE),""))</f>
        <v/>
      </c>
      <c r="G347" s="22">
        <f>IF(E347="","",IFERROR(VLOOKUP(E347,'Vendor Master'!$B$5:$Q$54,4,FALSE),""))</f>
        <v/>
      </c>
      <c r="H347" s="20">
        <f>IF(E347="","",IFERROR(VLOOKUP(G347,'Rate Master'!$B$5:$C$16,2,FALSE),""))</f>
        <v/>
      </c>
      <c r="I347" s="28" t="n"/>
      <c r="J347" s="29">
        <f>IF(E347="","",IFERROR(IF(VLOOKUP(E347,'Vendor Master'!$B$5:$Q$54,12,FALSE)="Y",VLOOKUP(E347,'Vendor Master'!$B$5:$Q$54,14,FALSE),0),""))</f>
        <v/>
      </c>
      <c r="K347" s="30">
        <f>IF(OR(E347="",I347="",J347=""),"",I347*J347)</f>
        <v/>
      </c>
      <c r="L347" s="30">
        <f>IF(OR(E347="",I347=""),"",I347+IF(K347="",0,K347))</f>
        <v/>
      </c>
      <c r="M347" s="25">
        <f>IF(E347="","",IFERROR(IF(F347="",0.2,IF(AND(VLOOKUP(E347,'Vendor Master'!$B$5:$Q$54,7,FALSE)="Y",C347&gt;=VLOOKUP(E347,'Vendor Master'!$B$5:$Q$54,9,FALSE),C347&lt;=VLOOKUP(E347,'Vendor Master'!$B$5:$Q$54,10,FALSE)),VLOOKUP(E347,'Vendor Master'!$B$5:$Q$54,11,FALSE),VLOOKUP(E347,'Vendor Master'!$B$5:$Q$54,6,FALSE))),""))</f>
        <v/>
      </c>
      <c r="N347" s="30">
        <f>IF(OR(E347="",I347="",M347=""),"",I347*M347)</f>
        <v/>
      </c>
      <c r="O347" s="30">
        <f>IF(OR(E347="",L347=""),"",L347-IF(N347="",0,N347))</f>
        <v/>
      </c>
      <c r="P347" s="26" t="n"/>
      <c r="Q347" s="23" t="n"/>
      <c r="R347" s="28" t="n"/>
      <c r="S347" s="22">
        <f>IF(OR(R347="",O347=""),"",IF(ROUND(R347,2)=ROUND(O347,2),"OK","CHECK"))</f>
        <v/>
      </c>
      <c r="T347" s="31">
        <f>IF(OR(R347="",O347=""),"",R347-O347)</f>
        <v/>
      </c>
      <c r="U347" s="19" t="n"/>
      <c r="V347" s="23" t="n"/>
      <c r="W347" s="32">
        <f>IF(V347="","",IFERROR(VLOOKUP(V347,'Challan Master'!$B$5:$D$124,3,FALSE),""))</f>
        <v/>
      </c>
      <c r="X347" s="22">
        <f>IF(V347="","",IFERROR(VLOOKUP(V347,'Challan Master'!$B$5:$D$124,2,FALSE),""))</f>
        <v/>
      </c>
      <c r="Y347" s="23" t="n"/>
    </row>
    <row r="348">
      <c r="A348" s="22">
        <f>IF(C348="","",ROW()-4)</f>
        <v/>
      </c>
      <c r="B348" s="22">
        <f>IF(C348="","",IF(MONTH(C348)&lt;=3,"Q4",IF(MONTH(C348)&lt;=6,"Q1",IF(MONTH(C348)&lt;=9,"Q2","Q3"))))</f>
        <v/>
      </c>
      <c r="C348" s="26" t="n"/>
      <c r="D348" s="23" t="n"/>
      <c r="E348" s="19" t="n"/>
      <c r="F348" s="22">
        <f>IF(E348="","",IFERROR(VLOOKUP(E348,'Vendor Master'!$B$5:$Q$54,2,FALSE),""))</f>
        <v/>
      </c>
      <c r="G348" s="22">
        <f>IF(E348="","",IFERROR(VLOOKUP(E348,'Vendor Master'!$B$5:$Q$54,4,FALSE),""))</f>
        <v/>
      </c>
      <c r="H348" s="20">
        <f>IF(E348="","",IFERROR(VLOOKUP(G348,'Rate Master'!$B$5:$C$16,2,FALSE),""))</f>
        <v/>
      </c>
      <c r="I348" s="28" t="n"/>
      <c r="J348" s="29">
        <f>IF(E348="","",IFERROR(IF(VLOOKUP(E348,'Vendor Master'!$B$5:$Q$54,12,FALSE)="Y",VLOOKUP(E348,'Vendor Master'!$B$5:$Q$54,14,FALSE),0),""))</f>
        <v/>
      </c>
      <c r="K348" s="30">
        <f>IF(OR(E348="",I348="",J348=""),"",I348*J348)</f>
        <v/>
      </c>
      <c r="L348" s="30">
        <f>IF(OR(E348="",I348=""),"",I348+IF(K348="",0,K348))</f>
        <v/>
      </c>
      <c r="M348" s="25">
        <f>IF(E348="","",IFERROR(IF(F348="",0.2,IF(AND(VLOOKUP(E348,'Vendor Master'!$B$5:$Q$54,7,FALSE)="Y",C348&gt;=VLOOKUP(E348,'Vendor Master'!$B$5:$Q$54,9,FALSE),C348&lt;=VLOOKUP(E348,'Vendor Master'!$B$5:$Q$54,10,FALSE)),VLOOKUP(E348,'Vendor Master'!$B$5:$Q$54,11,FALSE),VLOOKUP(E348,'Vendor Master'!$B$5:$Q$54,6,FALSE))),""))</f>
        <v/>
      </c>
      <c r="N348" s="30">
        <f>IF(OR(E348="",I348="",M348=""),"",I348*M348)</f>
        <v/>
      </c>
      <c r="O348" s="30">
        <f>IF(OR(E348="",L348=""),"",L348-IF(N348="",0,N348))</f>
        <v/>
      </c>
      <c r="P348" s="26" t="n"/>
      <c r="Q348" s="23" t="n"/>
      <c r="R348" s="28" t="n"/>
      <c r="S348" s="22">
        <f>IF(OR(R348="",O348=""),"",IF(ROUND(R348,2)=ROUND(O348,2),"OK","CHECK"))</f>
        <v/>
      </c>
      <c r="T348" s="31">
        <f>IF(OR(R348="",O348=""),"",R348-O348)</f>
        <v/>
      </c>
      <c r="U348" s="19" t="n"/>
      <c r="V348" s="23" t="n"/>
      <c r="W348" s="32">
        <f>IF(V348="","",IFERROR(VLOOKUP(V348,'Challan Master'!$B$5:$D$124,3,FALSE),""))</f>
        <v/>
      </c>
      <c r="X348" s="22">
        <f>IF(V348="","",IFERROR(VLOOKUP(V348,'Challan Master'!$B$5:$D$124,2,FALSE),""))</f>
        <v/>
      </c>
      <c r="Y348" s="23" t="n"/>
    </row>
    <row r="349">
      <c r="A349" s="22">
        <f>IF(C349="","",ROW()-4)</f>
        <v/>
      </c>
      <c r="B349" s="22">
        <f>IF(C349="","",IF(MONTH(C349)&lt;=3,"Q4",IF(MONTH(C349)&lt;=6,"Q1",IF(MONTH(C349)&lt;=9,"Q2","Q3"))))</f>
        <v/>
      </c>
      <c r="C349" s="26" t="n"/>
      <c r="D349" s="23" t="n"/>
      <c r="E349" s="19" t="n"/>
      <c r="F349" s="22">
        <f>IF(E349="","",IFERROR(VLOOKUP(E349,'Vendor Master'!$B$5:$Q$54,2,FALSE),""))</f>
        <v/>
      </c>
      <c r="G349" s="22">
        <f>IF(E349="","",IFERROR(VLOOKUP(E349,'Vendor Master'!$B$5:$Q$54,4,FALSE),""))</f>
        <v/>
      </c>
      <c r="H349" s="20">
        <f>IF(E349="","",IFERROR(VLOOKUP(G349,'Rate Master'!$B$5:$C$16,2,FALSE),""))</f>
        <v/>
      </c>
      <c r="I349" s="28" t="n"/>
      <c r="J349" s="29">
        <f>IF(E349="","",IFERROR(IF(VLOOKUP(E349,'Vendor Master'!$B$5:$Q$54,12,FALSE)="Y",VLOOKUP(E349,'Vendor Master'!$B$5:$Q$54,14,FALSE),0),""))</f>
        <v/>
      </c>
      <c r="K349" s="30">
        <f>IF(OR(E349="",I349="",J349=""),"",I349*J349)</f>
        <v/>
      </c>
      <c r="L349" s="30">
        <f>IF(OR(E349="",I349=""),"",I349+IF(K349="",0,K349))</f>
        <v/>
      </c>
      <c r="M349" s="25">
        <f>IF(E349="","",IFERROR(IF(F349="",0.2,IF(AND(VLOOKUP(E349,'Vendor Master'!$B$5:$Q$54,7,FALSE)="Y",C349&gt;=VLOOKUP(E349,'Vendor Master'!$B$5:$Q$54,9,FALSE),C349&lt;=VLOOKUP(E349,'Vendor Master'!$B$5:$Q$54,10,FALSE)),VLOOKUP(E349,'Vendor Master'!$B$5:$Q$54,11,FALSE),VLOOKUP(E349,'Vendor Master'!$B$5:$Q$54,6,FALSE))),""))</f>
        <v/>
      </c>
      <c r="N349" s="30">
        <f>IF(OR(E349="",I349="",M349=""),"",I349*M349)</f>
        <v/>
      </c>
      <c r="O349" s="30">
        <f>IF(OR(E349="",L349=""),"",L349-IF(N349="",0,N349))</f>
        <v/>
      </c>
      <c r="P349" s="26" t="n"/>
      <c r="Q349" s="23" t="n"/>
      <c r="R349" s="28" t="n"/>
      <c r="S349" s="22">
        <f>IF(OR(R349="",O349=""),"",IF(ROUND(R349,2)=ROUND(O349,2),"OK","CHECK"))</f>
        <v/>
      </c>
      <c r="T349" s="31">
        <f>IF(OR(R349="",O349=""),"",R349-O349)</f>
        <v/>
      </c>
      <c r="U349" s="19" t="n"/>
      <c r="V349" s="23" t="n"/>
      <c r="W349" s="32">
        <f>IF(V349="","",IFERROR(VLOOKUP(V349,'Challan Master'!$B$5:$D$124,3,FALSE),""))</f>
        <v/>
      </c>
      <c r="X349" s="22">
        <f>IF(V349="","",IFERROR(VLOOKUP(V349,'Challan Master'!$B$5:$D$124,2,FALSE),""))</f>
        <v/>
      </c>
      <c r="Y349" s="23" t="n"/>
    </row>
    <row r="350">
      <c r="A350" s="22">
        <f>IF(C350="","",ROW()-4)</f>
        <v/>
      </c>
      <c r="B350" s="22">
        <f>IF(C350="","",IF(MONTH(C350)&lt;=3,"Q4",IF(MONTH(C350)&lt;=6,"Q1",IF(MONTH(C350)&lt;=9,"Q2","Q3"))))</f>
        <v/>
      </c>
      <c r="C350" s="26" t="n"/>
      <c r="D350" s="23" t="n"/>
      <c r="E350" s="19" t="n"/>
      <c r="F350" s="22">
        <f>IF(E350="","",IFERROR(VLOOKUP(E350,'Vendor Master'!$B$5:$Q$54,2,FALSE),""))</f>
        <v/>
      </c>
      <c r="G350" s="22">
        <f>IF(E350="","",IFERROR(VLOOKUP(E350,'Vendor Master'!$B$5:$Q$54,4,FALSE),""))</f>
        <v/>
      </c>
      <c r="H350" s="20">
        <f>IF(E350="","",IFERROR(VLOOKUP(G350,'Rate Master'!$B$5:$C$16,2,FALSE),""))</f>
        <v/>
      </c>
      <c r="I350" s="28" t="n"/>
      <c r="J350" s="29">
        <f>IF(E350="","",IFERROR(IF(VLOOKUP(E350,'Vendor Master'!$B$5:$Q$54,12,FALSE)="Y",VLOOKUP(E350,'Vendor Master'!$B$5:$Q$54,14,FALSE),0),""))</f>
        <v/>
      </c>
      <c r="K350" s="30">
        <f>IF(OR(E350="",I350="",J350=""),"",I350*J350)</f>
        <v/>
      </c>
      <c r="L350" s="30">
        <f>IF(OR(E350="",I350=""),"",I350+IF(K350="",0,K350))</f>
        <v/>
      </c>
      <c r="M350" s="25">
        <f>IF(E350="","",IFERROR(IF(F350="",0.2,IF(AND(VLOOKUP(E350,'Vendor Master'!$B$5:$Q$54,7,FALSE)="Y",C350&gt;=VLOOKUP(E350,'Vendor Master'!$B$5:$Q$54,9,FALSE),C350&lt;=VLOOKUP(E350,'Vendor Master'!$B$5:$Q$54,10,FALSE)),VLOOKUP(E350,'Vendor Master'!$B$5:$Q$54,11,FALSE),VLOOKUP(E350,'Vendor Master'!$B$5:$Q$54,6,FALSE))),""))</f>
        <v/>
      </c>
      <c r="N350" s="30">
        <f>IF(OR(E350="",I350="",M350=""),"",I350*M350)</f>
        <v/>
      </c>
      <c r="O350" s="30">
        <f>IF(OR(E350="",L350=""),"",L350-IF(N350="",0,N350))</f>
        <v/>
      </c>
      <c r="P350" s="26" t="n"/>
      <c r="Q350" s="23" t="n"/>
      <c r="R350" s="28" t="n"/>
      <c r="S350" s="22">
        <f>IF(OR(R350="",O350=""),"",IF(ROUND(R350,2)=ROUND(O350,2),"OK","CHECK"))</f>
        <v/>
      </c>
      <c r="T350" s="31">
        <f>IF(OR(R350="",O350=""),"",R350-O350)</f>
        <v/>
      </c>
      <c r="U350" s="19" t="n"/>
      <c r="V350" s="23" t="n"/>
      <c r="W350" s="32">
        <f>IF(V350="","",IFERROR(VLOOKUP(V350,'Challan Master'!$B$5:$D$124,3,FALSE),""))</f>
        <v/>
      </c>
      <c r="X350" s="22">
        <f>IF(V350="","",IFERROR(VLOOKUP(V350,'Challan Master'!$B$5:$D$124,2,FALSE),""))</f>
        <v/>
      </c>
      <c r="Y350" s="23" t="n"/>
    </row>
    <row r="351">
      <c r="A351" s="22">
        <f>IF(C351="","",ROW()-4)</f>
        <v/>
      </c>
      <c r="B351" s="22">
        <f>IF(C351="","",IF(MONTH(C351)&lt;=3,"Q4",IF(MONTH(C351)&lt;=6,"Q1",IF(MONTH(C351)&lt;=9,"Q2","Q3"))))</f>
        <v/>
      </c>
      <c r="C351" s="26" t="n"/>
      <c r="D351" s="23" t="n"/>
      <c r="E351" s="19" t="n"/>
      <c r="F351" s="22">
        <f>IF(E351="","",IFERROR(VLOOKUP(E351,'Vendor Master'!$B$5:$Q$54,2,FALSE),""))</f>
        <v/>
      </c>
      <c r="G351" s="22">
        <f>IF(E351="","",IFERROR(VLOOKUP(E351,'Vendor Master'!$B$5:$Q$54,4,FALSE),""))</f>
        <v/>
      </c>
      <c r="H351" s="20">
        <f>IF(E351="","",IFERROR(VLOOKUP(G351,'Rate Master'!$B$5:$C$16,2,FALSE),""))</f>
        <v/>
      </c>
      <c r="I351" s="28" t="n"/>
      <c r="J351" s="29">
        <f>IF(E351="","",IFERROR(IF(VLOOKUP(E351,'Vendor Master'!$B$5:$Q$54,12,FALSE)="Y",VLOOKUP(E351,'Vendor Master'!$B$5:$Q$54,14,FALSE),0),""))</f>
        <v/>
      </c>
      <c r="K351" s="30">
        <f>IF(OR(E351="",I351="",J351=""),"",I351*J351)</f>
        <v/>
      </c>
      <c r="L351" s="30">
        <f>IF(OR(E351="",I351=""),"",I351+IF(K351="",0,K351))</f>
        <v/>
      </c>
      <c r="M351" s="25">
        <f>IF(E351="","",IFERROR(IF(F351="",0.2,IF(AND(VLOOKUP(E351,'Vendor Master'!$B$5:$Q$54,7,FALSE)="Y",C351&gt;=VLOOKUP(E351,'Vendor Master'!$B$5:$Q$54,9,FALSE),C351&lt;=VLOOKUP(E351,'Vendor Master'!$B$5:$Q$54,10,FALSE)),VLOOKUP(E351,'Vendor Master'!$B$5:$Q$54,11,FALSE),VLOOKUP(E351,'Vendor Master'!$B$5:$Q$54,6,FALSE))),""))</f>
        <v/>
      </c>
      <c r="N351" s="30">
        <f>IF(OR(E351="",I351="",M351=""),"",I351*M351)</f>
        <v/>
      </c>
      <c r="O351" s="30">
        <f>IF(OR(E351="",L351=""),"",L351-IF(N351="",0,N351))</f>
        <v/>
      </c>
      <c r="P351" s="26" t="n"/>
      <c r="Q351" s="23" t="n"/>
      <c r="R351" s="28" t="n"/>
      <c r="S351" s="22">
        <f>IF(OR(R351="",O351=""),"",IF(ROUND(R351,2)=ROUND(O351,2),"OK","CHECK"))</f>
        <v/>
      </c>
      <c r="T351" s="31">
        <f>IF(OR(R351="",O351=""),"",R351-O351)</f>
        <v/>
      </c>
      <c r="U351" s="19" t="n"/>
      <c r="V351" s="23" t="n"/>
      <c r="W351" s="32">
        <f>IF(V351="","",IFERROR(VLOOKUP(V351,'Challan Master'!$B$5:$D$124,3,FALSE),""))</f>
        <v/>
      </c>
      <c r="X351" s="22">
        <f>IF(V351="","",IFERROR(VLOOKUP(V351,'Challan Master'!$B$5:$D$124,2,FALSE),""))</f>
        <v/>
      </c>
      <c r="Y351" s="23" t="n"/>
    </row>
    <row r="352">
      <c r="A352" s="22">
        <f>IF(C352="","",ROW()-4)</f>
        <v/>
      </c>
      <c r="B352" s="22">
        <f>IF(C352="","",IF(MONTH(C352)&lt;=3,"Q4",IF(MONTH(C352)&lt;=6,"Q1",IF(MONTH(C352)&lt;=9,"Q2","Q3"))))</f>
        <v/>
      </c>
      <c r="C352" s="26" t="n"/>
      <c r="D352" s="23" t="n"/>
      <c r="E352" s="19" t="n"/>
      <c r="F352" s="22">
        <f>IF(E352="","",IFERROR(VLOOKUP(E352,'Vendor Master'!$B$5:$Q$54,2,FALSE),""))</f>
        <v/>
      </c>
      <c r="G352" s="22">
        <f>IF(E352="","",IFERROR(VLOOKUP(E352,'Vendor Master'!$B$5:$Q$54,4,FALSE),""))</f>
        <v/>
      </c>
      <c r="H352" s="20">
        <f>IF(E352="","",IFERROR(VLOOKUP(G352,'Rate Master'!$B$5:$C$16,2,FALSE),""))</f>
        <v/>
      </c>
      <c r="I352" s="28" t="n"/>
      <c r="J352" s="29">
        <f>IF(E352="","",IFERROR(IF(VLOOKUP(E352,'Vendor Master'!$B$5:$Q$54,12,FALSE)="Y",VLOOKUP(E352,'Vendor Master'!$B$5:$Q$54,14,FALSE),0),""))</f>
        <v/>
      </c>
      <c r="K352" s="30">
        <f>IF(OR(E352="",I352="",J352=""),"",I352*J352)</f>
        <v/>
      </c>
      <c r="L352" s="30">
        <f>IF(OR(E352="",I352=""),"",I352+IF(K352="",0,K352))</f>
        <v/>
      </c>
      <c r="M352" s="25">
        <f>IF(E352="","",IFERROR(IF(F352="",0.2,IF(AND(VLOOKUP(E352,'Vendor Master'!$B$5:$Q$54,7,FALSE)="Y",C352&gt;=VLOOKUP(E352,'Vendor Master'!$B$5:$Q$54,9,FALSE),C352&lt;=VLOOKUP(E352,'Vendor Master'!$B$5:$Q$54,10,FALSE)),VLOOKUP(E352,'Vendor Master'!$B$5:$Q$54,11,FALSE),VLOOKUP(E352,'Vendor Master'!$B$5:$Q$54,6,FALSE))),""))</f>
        <v/>
      </c>
      <c r="N352" s="30">
        <f>IF(OR(E352="",I352="",M352=""),"",I352*M352)</f>
        <v/>
      </c>
      <c r="O352" s="30">
        <f>IF(OR(E352="",L352=""),"",L352-IF(N352="",0,N352))</f>
        <v/>
      </c>
      <c r="P352" s="26" t="n"/>
      <c r="Q352" s="23" t="n"/>
      <c r="R352" s="28" t="n"/>
      <c r="S352" s="22">
        <f>IF(OR(R352="",O352=""),"",IF(ROUND(R352,2)=ROUND(O352,2),"OK","CHECK"))</f>
        <v/>
      </c>
      <c r="T352" s="31">
        <f>IF(OR(R352="",O352=""),"",R352-O352)</f>
        <v/>
      </c>
      <c r="U352" s="19" t="n"/>
      <c r="V352" s="23" t="n"/>
      <c r="W352" s="32">
        <f>IF(V352="","",IFERROR(VLOOKUP(V352,'Challan Master'!$B$5:$D$124,3,FALSE),""))</f>
        <v/>
      </c>
      <c r="X352" s="22">
        <f>IF(V352="","",IFERROR(VLOOKUP(V352,'Challan Master'!$B$5:$D$124,2,FALSE),""))</f>
        <v/>
      </c>
      <c r="Y352" s="23" t="n"/>
    </row>
    <row r="353">
      <c r="A353" s="22">
        <f>IF(C353="","",ROW()-4)</f>
        <v/>
      </c>
      <c r="B353" s="22">
        <f>IF(C353="","",IF(MONTH(C353)&lt;=3,"Q4",IF(MONTH(C353)&lt;=6,"Q1",IF(MONTH(C353)&lt;=9,"Q2","Q3"))))</f>
        <v/>
      </c>
      <c r="C353" s="26" t="n"/>
      <c r="D353" s="23" t="n"/>
      <c r="E353" s="19" t="n"/>
      <c r="F353" s="22">
        <f>IF(E353="","",IFERROR(VLOOKUP(E353,'Vendor Master'!$B$5:$Q$54,2,FALSE),""))</f>
        <v/>
      </c>
      <c r="G353" s="22">
        <f>IF(E353="","",IFERROR(VLOOKUP(E353,'Vendor Master'!$B$5:$Q$54,4,FALSE),""))</f>
        <v/>
      </c>
      <c r="H353" s="20">
        <f>IF(E353="","",IFERROR(VLOOKUP(G353,'Rate Master'!$B$5:$C$16,2,FALSE),""))</f>
        <v/>
      </c>
      <c r="I353" s="28" t="n"/>
      <c r="J353" s="29">
        <f>IF(E353="","",IFERROR(IF(VLOOKUP(E353,'Vendor Master'!$B$5:$Q$54,12,FALSE)="Y",VLOOKUP(E353,'Vendor Master'!$B$5:$Q$54,14,FALSE),0),""))</f>
        <v/>
      </c>
      <c r="K353" s="30">
        <f>IF(OR(E353="",I353="",J353=""),"",I353*J353)</f>
        <v/>
      </c>
      <c r="L353" s="30">
        <f>IF(OR(E353="",I353=""),"",I353+IF(K353="",0,K353))</f>
        <v/>
      </c>
      <c r="M353" s="25">
        <f>IF(E353="","",IFERROR(IF(F353="",0.2,IF(AND(VLOOKUP(E353,'Vendor Master'!$B$5:$Q$54,7,FALSE)="Y",C353&gt;=VLOOKUP(E353,'Vendor Master'!$B$5:$Q$54,9,FALSE),C353&lt;=VLOOKUP(E353,'Vendor Master'!$B$5:$Q$54,10,FALSE)),VLOOKUP(E353,'Vendor Master'!$B$5:$Q$54,11,FALSE),VLOOKUP(E353,'Vendor Master'!$B$5:$Q$54,6,FALSE))),""))</f>
        <v/>
      </c>
      <c r="N353" s="30">
        <f>IF(OR(E353="",I353="",M353=""),"",I353*M353)</f>
        <v/>
      </c>
      <c r="O353" s="30">
        <f>IF(OR(E353="",L353=""),"",L353-IF(N353="",0,N353))</f>
        <v/>
      </c>
      <c r="P353" s="26" t="n"/>
      <c r="Q353" s="23" t="n"/>
      <c r="R353" s="28" t="n"/>
      <c r="S353" s="22">
        <f>IF(OR(R353="",O353=""),"",IF(ROUND(R353,2)=ROUND(O353,2),"OK","CHECK"))</f>
        <v/>
      </c>
      <c r="T353" s="31">
        <f>IF(OR(R353="",O353=""),"",R353-O353)</f>
        <v/>
      </c>
      <c r="U353" s="19" t="n"/>
      <c r="V353" s="23" t="n"/>
      <c r="W353" s="32">
        <f>IF(V353="","",IFERROR(VLOOKUP(V353,'Challan Master'!$B$5:$D$124,3,FALSE),""))</f>
        <v/>
      </c>
      <c r="X353" s="22">
        <f>IF(V353="","",IFERROR(VLOOKUP(V353,'Challan Master'!$B$5:$D$124,2,FALSE),""))</f>
        <v/>
      </c>
      <c r="Y353" s="23" t="n"/>
    </row>
    <row r="354">
      <c r="A354" s="22">
        <f>IF(C354="","",ROW()-4)</f>
        <v/>
      </c>
      <c r="B354" s="22">
        <f>IF(C354="","",IF(MONTH(C354)&lt;=3,"Q4",IF(MONTH(C354)&lt;=6,"Q1",IF(MONTH(C354)&lt;=9,"Q2","Q3"))))</f>
        <v/>
      </c>
      <c r="C354" s="26" t="n"/>
      <c r="D354" s="23" t="n"/>
      <c r="E354" s="19" t="n"/>
      <c r="F354" s="22">
        <f>IF(E354="","",IFERROR(VLOOKUP(E354,'Vendor Master'!$B$5:$Q$54,2,FALSE),""))</f>
        <v/>
      </c>
      <c r="G354" s="22">
        <f>IF(E354="","",IFERROR(VLOOKUP(E354,'Vendor Master'!$B$5:$Q$54,4,FALSE),""))</f>
        <v/>
      </c>
      <c r="H354" s="20">
        <f>IF(E354="","",IFERROR(VLOOKUP(G354,'Rate Master'!$B$5:$C$16,2,FALSE),""))</f>
        <v/>
      </c>
      <c r="I354" s="28" t="n"/>
      <c r="J354" s="29">
        <f>IF(E354="","",IFERROR(IF(VLOOKUP(E354,'Vendor Master'!$B$5:$Q$54,12,FALSE)="Y",VLOOKUP(E354,'Vendor Master'!$B$5:$Q$54,14,FALSE),0),""))</f>
        <v/>
      </c>
      <c r="K354" s="30">
        <f>IF(OR(E354="",I354="",J354=""),"",I354*J354)</f>
        <v/>
      </c>
      <c r="L354" s="30">
        <f>IF(OR(E354="",I354=""),"",I354+IF(K354="",0,K354))</f>
        <v/>
      </c>
      <c r="M354" s="25">
        <f>IF(E354="","",IFERROR(IF(F354="",0.2,IF(AND(VLOOKUP(E354,'Vendor Master'!$B$5:$Q$54,7,FALSE)="Y",C354&gt;=VLOOKUP(E354,'Vendor Master'!$B$5:$Q$54,9,FALSE),C354&lt;=VLOOKUP(E354,'Vendor Master'!$B$5:$Q$54,10,FALSE)),VLOOKUP(E354,'Vendor Master'!$B$5:$Q$54,11,FALSE),VLOOKUP(E354,'Vendor Master'!$B$5:$Q$54,6,FALSE))),""))</f>
        <v/>
      </c>
      <c r="N354" s="30">
        <f>IF(OR(E354="",I354="",M354=""),"",I354*M354)</f>
        <v/>
      </c>
      <c r="O354" s="30">
        <f>IF(OR(E354="",L354=""),"",L354-IF(N354="",0,N354))</f>
        <v/>
      </c>
      <c r="P354" s="26" t="n"/>
      <c r="Q354" s="23" t="n"/>
      <c r="R354" s="28" t="n"/>
      <c r="S354" s="22">
        <f>IF(OR(R354="",O354=""),"",IF(ROUND(R354,2)=ROUND(O354,2),"OK","CHECK"))</f>
        <v/>
      </c>
      <c r="T354" s="31">
        <f>IF(OR(R354="",O354=""),"",R354-O354)</f>
        <v/>
      </c>
      <c r="U354" s="19" t="n"/>
      <c r="V354" s="23" t="n"/>
      <c r="W354" s="32">
        <f>IF(V354="","",IFERROR(VLOOKUP(V354,'Challan Master'!$B$5:$D$124,3,FALSE),""))</f>
        <v/>
      </c>
      <c r="X354" s="22">
        <f>IF(V354="","",IFERROR(VLOOKUP(V354,'Challan Master'!$B$5:$D$124,2,FALSE),""))</f>
        <v/>
      </c>
      <c r="Y354" s="23" t="n"/>
    </row>
    <row r="355">
      <c r="A355" s="22">
        <f>IF(C355="","",ROW()-4)</f>
        <v/>
      </c>
      <c r="B355" s="22">
        <f>IF(C355="","",IF(MONTH(C355)&lt;=3,"Q4",IF(MONTH(C355)&lt;=6,"Q1",IF(MONTH(C355)&lt;=9,"Q2","Q3"))))</f>
        <v/>
      </c>
      <c r="C355" s="26" t="n"/>
      <c r="D355" s="23" t="n"/>
      <c r="E355" s="19" t="n"/>
      <c r="F355" s="22">
        <f>IF(E355="","",IFERROR(VLOOKUP(E355,'Vendor Master'!$B$5:$Q$54,2,FALSE),""))</f>
        <v/>
      </c>
      <c r="G355" s="22">
        <f>IF(E355="","",IFERROR(VLOOKUP(E355,'Vendor Master'!$B$5:$Q$54,4,FALSE),""))</f>
        <v/>
      </c>
      <c r="H355" s="20">
        <f>IF(E355="","",IFERROR(VLOOKUP(G355,'Rate Master'!$B$5:$C$16,2,FALSE),""))</f>
        <v/>
      </c>
      <c r="I355" s="28" t="n"/>
      <c r="J355" s="29">
        <f>IF(E355="","",IFERROR(IF(VLOOKUP(E355,'Vendor Master'!$B$5:$Q$54,12,FALSE)="Y",VLOOKUP(E355,'Vendor Master'!$B$5:$Q$54,14,FALSE),0),""))</f>
        <v/>
      </c>
      <c r="K355" s="30">
        <f>IF(OR(E355="",I355="",J355=""),"",I355*J355)</f>
        <v/>
      </c>
      <c r="L355" s="30">
        <f>IF(OR(E355="",I355=""),"",I355+IF(K355="",0,K355))</f>
        <v/>
      </c>
      <c r="M355" s="25">
        <f>IF(E355="","",IFERROR(IF(F355="",0.2,IF(AND(VLOOKUP(E355,'Vendor Master'!$B$5:$Q$54,7,FALSE)="Y",C355&gt;=VLOOKUP(E355,'Vendor Master'!$B$5:$Q$54,9,FALSE),C355&lt;=VLOOKUP(E355,'Vendor Master'!$B$5:$Q$54,10,FALSE)),VLOOKUP(E355,'Vendor Master'!$B$5:$Q$54,11,FALSE),VLOOKUP(E355,'Vendor Master'!$B$5:$Q$54,6,FALSE))),""))</f>
        <v/>
      </c>
      <c r="N355" s="30">
        <f>IF(OR(E355="",I355="",M355=""),"",I355*M355)</f>
        <v/>
      </c>
      <c r="O355" s="30">
        <f>IF(OR(E355="",L355=""),"",L355-IF(N355="",0,N355))</f>
        <v/>
      </c>
      <c r="P355" s="26" t="n"/>
      <c r="Q355" s="23" t="n"/>
      <c r="R355" s="28" t="n"/>
      <c r="S355" s="22">
        <f>IF(OR(R355="",O355=""),"",IF(ROUND(R355,2)=ROUND(O355,2),"OK","CHECK"))</f>
        <v/>
      </c>
      <c r="T355" s="31">
        <f>IF(OR(R355="",O355=""),"",R355-O355)</f>
        <v/>
      </c>
      <c r="U355" s="19" t="n"/>
      <c r="V355" s="23" t="n"/>
      <c r="W355" s="32">
        <f>IF(V355="","",IFERROR(VLOOKUP(V355,'Challan Master'!$B$5:$D$124,3,FALSE),""))</f>
        <v/>
      </c>
      <c r="X355" s="22">
        <f>IF(V355="","",IFERROR(VLOOKUP(V355,'Challan Master'!$B$5:$D$124,2,FALSE),""))</f>
        <v/>
      </c>
      <c r="Y355" s="23" t="n"/>
    </row>
    <row r="356">
      <c r="A356" s="22">
        <f>IF(C356="","",ROW()-4)</f>
        <v/>
      </c>
      <c r="B356" s="22">
        <f>IF(C356="","",IF(MONTH(C356)&lt;=3,"Q4",IF(MONTH(C356)&lt;=6,"Q1",IF(MONTH(C356)&lt;=9,"Q2","Q3"))))</f>
        <v/>
      </c>
      <c r="C356" s="26" t="n"/>
      <c r="D356" s="23" t="n"/>
      <c r="E356" s="19" t="n"/>
      <c r="F356" s="22">
        <f>IF(E356="","",IFERROR(VLOOKUP(E356,'Vendor Master'!$B$5:$Q$54,2,FALSE),""))</f>
        <v/>
      </c>
      <c r="G356" s="22">
        <f>IF(E356="","",IFERROR(VLOOKUP(E356,'Vendor Master'!$B$5:$Q$54,4,FALSE),""))</f>
        <v/>
      </c>
      <c r="H356" s="20">
        <f>IF(E356="","",IFERROR(VLOOKUP(G356,'Rate Master'!$B$5:$C$16,2,FALSE),""))</f>
        <v/>
      </c>
      <c r="I356" s="28" t="n"/>
      <c r="J356" s="29">
        <f>IF(E356="","",IFERROR(IF(VLOOKUP(E356,'Vendor Master'!$B$5:$Q$54,12,FALSE)="Y",VLOOKUP(E356,'Vendor Master'!$B$5:$Q$54,14,FALSE),0),""))</f>
        <v/>
      </c>
      <c r="K356" s="30">
        <f>IF(OR(E356="",I356="",J356=""),"",I356*J356)</f>
        <v/>
      </c>
      <c r="L356" s="30">
        <f>IF(OR(E356="",I356=""),"",I356+IF(K356="",0,K356))</f>
        <v/>
      </c>
      <c r="M356" s="25">
        <f>IF(E356="","",IFERROR(IF(F356="",0.2,IF(AND(VLOOKUP(E356,'Vendor Master'!$B$5:$Q$54,7,FALSE)="Y",C356&gt;=VLOOKUP(E356,'Vendor Master'!$B$5:$Q$54,9,FALSE),C356&lt;=VLOOKUP(E356,'Vendor Master'!$B$5:$Q$54,10,FALSE)),VLOOKUP(E356,'Vendor Master'!$B$5:$Q$54,11,FALSE),VLOOKUP(E356,'Vendor Master'!$B$5:$Q$54,6,FALSE))),""))</f>
        <v/>
      </c>
      <c r="N356" s="30">
        <f>IF(OR(E356="",I356="",M356=""),"",I356*M356)</f>
        <v/>
      </c>
      <c r="O356" s="30">
        <f>IF(OR(E356="",L356=""),"",L356-IF(N356="",0,N356))</f>
        <v/>
      </c>
      <c r="P356" s="26" t="n"/>
      <c r="Q356" s="23" t="n"/>
      <c r="R356" s="28" t="n"/>
      <c r="S356" s="22">
        <f>IF(OR(R356="",O356=""),"",IF(ROUND(R356,2)=ROUND(O356,2),"OK","CHECK"))</f>
        <v/>
      </c>
      <c r="T356" s="31">
        <f>IF(OR(R356="",O356=""),"",R356-O356)</f>
        <v/>
      </c>
      <c r="U356" s="19" t="n"/>
      <c r="V356" s="23" t="n"/>
      <c r="W356" s="32">
        <f>IF(V356="","",IFERROR(VLOOKUP(V356,'Challan Master'!$B$5:$D$124,3,FALSE),""))</f>
        <v/>
      </c>
      <c r="X356" s="22">
        <f>IF(V356="","",IFERROR(VLOOKUP(V356,'Challan Master'!$B$5:$D$124,2,FALSE),""))</f>
        <v/>
      </c>
      <c r="Y356" s="23" t="n"/>
    </row>
    <row r="357">
      <c r="A357" s="22">
        <f>IF(C357="","",ROW()-4)</f>
        <v/>
      </c>
      <c r="B357" s="22">
        <f>IF(C357="","",IF(MONTH(C357)&lt;=3,"Q4",IF(MONTH(C357)&lt;=6,"Q1",IF(MONTH(C357)&lt;=9,"Q2","Q3"))))</f>
        <v/>
      </c>
      <c r="C357" s="26" t="n"/>
      <c r="D357" s="23" t="n"/>
      <c r="E357" s="19" t="n"/>
      <c r="F357" s="22">
        <f>IF(E357="","",IFERROR(VLOOKUP(E357,'Vendor Master'!$B$5:$Q$54,2,FALSE),""))</f>
        <v/>
      </c>
      <c r="G357" s="22">
        <f>IF(E357="","",IFERROR(VLOOKUP(E357,'Vendor Master'!$B$5:$Q$54,4,FALSE),""))</f>
        <v/>
      </c>
      <c r="H357" s="20">
        <f>IF(E357="","",IFERROR(VLOOKUP(G357,'Rate Master'!$B$5:$C$16,2,FALSE),""))</f>
        <v/>
      </c>
      <c r="I357" s="28" t="n"/>
      <c r="J357" s="29">
        <f>IF(E357="","",IFERROR(IF(VLOOKUP(E357,'Vendor Master'!$B$5:$Q$54,12,FALSE)="Y",VLOOKUP(E357,'Vendor Master'!$B$5:$Q$54,14,FALSE),0),""))</f>
        <v/>
      </c>
      <c r="K357" s="30">
        <f>IF(OR(E357="",I357="",J357=""),"",I357*J357)</f>
        <v/>
      </c>
      <c r="L357" s="30">
        <f>IF(OR(E357="",I357=""),"",I357+IF(K357="",0,K357))</f>
        <v/>
      </c>
      <c r="M357" s="25">
        <f>IF(E357="","",IFERROR(IF(F357="",0.2,IF(AND(VLOOKUP(E357,'Vendor Master'!$B$5:$Q$54,7,FALSE)="Y",C357&gt;=VLOOKUP(E357,'Vendor Master'!$B$5:$Q$54,9,FALSE),C357&lt;=VLOOKUP(E357,'Vendor Master'!$B$5:$Q$54,10,FALSE)),VLOOKUP(E357,'Vendor Master'!$B$5:$Q$54,11,FALSE),VLOOKUP(E357,'Vendor Master'!$B$5:$Q$54,6,FALSE))),""))</f>
        <v/>
      </c>
      <c r="N357" s="30">
        <f>IF(OR(E357="",I357="",M357=""),"",I357*M357)</f>
        <v/>
      </c>
      <c r="O357" s="30">
        <f>IF(OR(E357="",L357=""),"",L357-IF(N357="",0,N357))</f>
        <v/>
      </c>
      <c r="P357" s="26" t="n"/>
      <c r="Q357" s="23" t="n"/>
      <c r="R357" s="28" t="n"/>
      <c r="S357" s="22">
        <f>IF(OR(R357="",O357=""),"",IF(ROUND(R357,2)=ROUND(O357,2),"OK","CHECK"))</f>
        <v/>
      </c>
      <c r="T357" s="31">
        <f>IF(OR(R357="",O357=""),"",R357-O357)</f>
        <v/>
      </c>
      <c r="U357" s="19" t="n"/>
      <c r="V357" s="23" t="n"/>
      <c r="W357" s="32">
        <f>IF(V357="","",IFERROR(VLOOKUP(V357,'Challan Master'!$B$5:$D$124,3,FALSE),""))</f>
        <v/>
      </c>
      <c r="X357" s="22">
        <f>IF(V357="","",IFERROR(VLOOKUP(V357,'Challan Master'!$B$5:$D$124,2,FALSE),""))</f>
        <v/>
      </c>
      <c r="Y357" s="23" t="n"/>
    </row>
    <row r="358">
      <c r="A358" s="22">
        <f>IF(C358="","",ROW()-4)</f>
        <v/>
      </c>
      <c r="B358" s="22">
        <f>IF(C358="","",IF(MONTH(C358)&lt;=3,"Q4",IF(MONTH(C358)&lt;=6,"Q1",IF(MONTH(C358)&lt;=9,"Q2","Q3"))))</f>
        <v/>
      </c>
      <c r="C358" s="26" t="n"/>
      <c r="D358" s="23" t="n"/>
      <c r="E358" s="19" t="n"/>
      <c r="F358" s="22">
        <f>IF(E358="","",IFERROR(VLOOKUP(E358,'Vendor Master'!$B$5:$Q$54,2,FALSE),""))</f>
        <v/>
      </c>
      <c r="G358" s="22">
        <f>IF(E358="","",IFERROR(VLOOKUP(E358,'Vendor Master'!$B$5:$Q$54,4,FALSE),""))</f>
        <v/>
      </c>
      <c r="H358" s="20">
        <f>IF(E358="","",IFERROR(VLOOKUP(G358,'Rate Master'!$B$5:$C$16,2,FALSE),""))</f>
        <v/>
      </c>
      <c r="I358" s="28" t="n"/>
      <c r="J358" s="29">
        <f>IF(E358="","",IFERROR(IF(VLOOKUP(E358,'Vendor Master'!$B$5:$Q$54,12,FALSE)="Y",VLOOKUP(E358,'Vendor Master'!$B$5:$Q$54,14,FALSE),0),""))</f>
        <v/>
      </c>
      <c r="K358" s="30">
        <f>IF(OR(E358="",I358="",J358=""),"",I358*J358)</f>
        <v/>
      </c>
      <c r="L358" s="30">
        <f>IF(OR(E358="",I358=""),"",I358+IF(K358="",0,K358))</f>
        <v/>
      </c>
      <c r="M358" s="25">
        <f>IF(E358="","",IFERROR(IF(F358="",0.2,IF(AND(VLOOKUP(E358,'Vendor Master'!$B$5:$Q$54,7,FALSE)="Y",C358&gt;=VLOOKUP(E358,'Vendor Master'!$B$5:$Q$54,9,FALSE),C358&lt;=VLOOKUP(E358,'Vendor Master'!$B$5:$Q$54,10,FALSE)),VLOOKUP(E358,'Vendor Master'!$B$5:$Q$54,11,FALSE),VLOOKUP(E358,'Vendor Master'!$B$5:$Q$54,6,FALSE))),""))</f>
        <v/>
      </c>
      <c r="N358" s="30">
        <f>IF(OR(E358="",I358="",M358=""),"",I358*M358)</f>
        <v/>
      </c>
      <c r="O358" s="30">
        <f>IF(OR(E358="",L358=""),"",L358-IF(N358="",0,N358))</f>
        <v/>
      </c>
      <c r="P358" s="26" t="n"/>
      <c r="Q358" s="23" t="n"/>
      <c r="R358" s="28" t="n"/>
      <c r="S358" s="22">
        <f>IF(OR(R358="",O358=""),"",IF(ROUND(R358,2)=ROUND(O358,2),"OK","CHECK"))</f>
        <v/>
      </c>
      <c r="T358" s="31">
        <f>IF(OR(R358="",O358=""),"",R358-O358)</f>
        <v/>
      </c>
      <c r="U358" s="19" t="n"/>
      <c r="V358" s="23" t="n"/>
      <c r="W358" s="32">
        <f>IF(V358="","",IFERROR(VLOOKUP(V358,'Challan Master'!$B$5:$D$124,3,FALSE),""))</f>
        <v/>
      </c>
      <c r="X358" s="22">
        <f>IF(V358="","",IFERROR(VLOOKUP(V358,'Challan Master'!$B$5:$D$124,2,FALSE),""))</f>
        <v/>
      </c>
      <c r="Y358" s="23" t="n"/>
    </row>
    <row r="359">
      <c r="A359" s="22">
        <f>IF(C359="","",ROW()-4)</f>
        <v/>
      </c>
      <c r="B359" s="22">
        <f>IF(C359="","",IF(MONTH(C359)&lt;=3,"Q4",IF(MONTH(C359)&lt;=6,"Q1",IF(MONTH(C359)&lt;=9,"Q2","Q3"))))</f>
        <v/>
      </c>
      <c r="C359" s="26" t="n"/>
      <c r="D359" s="23" t="n"/>
      <c r="E359" s="19" t="n"/>
      <c r="F359" s="22">
        <f>IF(E359="","",IFERROR(VLOOKUP(E359,'Vendor Master'!$B$5:$Q$54,2,FALSE),""))</f>
        <v/>
      </c>
      <c r="G359" s="22">
        <f>IF(E359="","",IFERROR(VLOOKUP(E359,'Vendor Master'!$B$5:$Q$54,4,FALSE),""))</f>
        <v/>
      </c>
      <c r="H359" s="20">
        <f>IF(E359="","",IFERROR(VLOOKUP(G359,'Rate Master'!$B$5:$C$16,2,FALSE),""))</f>
        <v/>
      </c>
      <c r="I359" s="28" t="n"/>
      <c r="J359" s="29">
        <f>IF(E359="","",IFERROR(IF(VLOOKUP(E359,'Vendor Master'!$B$5:$Q$54,12,FALSE)="Y",VLOOKUP(E359,'Vendor Master'!$B$5:$Q$54,14,FALSE),0),""))</f>
        <v/>
      </c>
      <c r="K359" s="30">
        <f>IF(OR(E359="",I359="",J359=""),"",I359*J359)</f>
        <v/>
      </c>
      <c r="L359" s="30">
        <f>IF(OR(E359="",I359=""),"",I359+IF(K359="",0,K359))</f>
        <v/>
      </c>
      <c r="M359" s="25">
        <f>IF(E359="","",IFERROR(IF(F359="",0.2,IF(AND(VLOOKUP(E359,'Vendor Master'!$B$5:$Q$54,7,FALSE)="Y",C359&gt;=VLOOKUP(E359,'Vendor Master'!$B$5:$Q$54,9,FALSE),C359&lt;=VLOOKUP(E359,'Vendor Master'!$B$5:$Q$54,10,FALSE)),VLOOKUP(E359,'Vendor Master'!$B$5:$Q$54,11,FALSE),VLOOKUP(E359,'Vendor Master'!$B$5:$Q$54,6,FALSE))),""))</f>
        <v/>
      </c>
      <c r="N359" s="30">
        <f>IF(OR(E359="",I359="",M359=""),"",I359*M359)</f>
        <v/>
      </c>
      <c r="O359" s="30">
        <f>IF(OR(E359="",L359=""),"",L359-IF(N359="",0,N359))</f>
        <v/>
      </c>
      <c r="P359" s="26" t="n"/>
      <c r="Q359" s="23" t="n"/>
      <c r="R359" s="28" t="n"/>
      <c r="S359" s="22">
        <f>IF(OR(R359="",O359=""),"",IF(ROUND(R359,2)=ROUND(O359,2),"OK","CHECK"))</f>
        <v/>
      </c>
      <c r="T359" s="31">
        <f>IF(OR(R359="",O359=""),"",R359-O359)</f>
        <v/>
      </c>
      <c r="U359" s="19" t="n"/>
      <c r="V359" s="23" t="n"/>
      <c r="W359" s="32">
        <f>IF(V359="","",IFERROR(VLOOKUP(V359,'Challan Master'!$B$5:$D$124,3,FALSE),""))</f>
        <v/>
      </c>
      <c r="X359" s="22">
        <f>IF(V359="","",IFERROR(VLOOKUP(V359,'Challan Master'!$B$5:$D$124,2,FALSE),""))</f>
        <v/>
      </c>
      <c r="Y359" s="23" t="n"/>
    </row>
    <row r="360">
      <c r="A360" s="22">
        <f>IF(C360="","",ROW()-4)</f>
        <v/>
      </c>
      <c r="B360" s="22">
        <f>IF(C360="","",IF(MONTH(C360)&lt;=3,"Q4",IF(MONTH(C360)&lt;=6,"Q1",IF(MONTH(C360)&lt;=9,"Q2","Q3"))))</f>
        <v/>
      </c>
      <c r="C360" s="26" t="n"/>
      <c r="D360" s="23" t="n"/>
      <c r="E360" s="19" t="n"/>
      <c r="F360" s="22">
        <f>IF(E360="","",IFERROR(VLOOKUP(E360,'Vendor Master'!$B$5:$Q$54,2,FALSE),""))</f>
        <v/>
      </c>
      <c r="G360" s="22">
        <f>IF(E360="","",IFERROR(VLOOKUP(E360,'Vendor Master'!$B$5:$Q$54,4,FALSE),""))</f>
        <v/>
      </c>
      <c r="H360" s="20">
        <f>IF(E360="","",IFERROR(VLOOKUP(G360,'Rate Master'!$B$5:$C$16,2,FALSE),""))</f>
        <v/>
      </c>
      <c r="I360" s="28" t="n"/>
      <c r="J360" s="29">
        <f>IF(E360="","",IFERROR(IF(VLOOKUP(E360,'Vendor Master'!$B$5:$Q$54,12,FALSE)="Y",VLOOKUP(E360,'Vendor Master'!$B$5:$Q$54,14,FALSE),0),""))</f>
        <v/>
      </c>
      <c r="K360" s="30">
        <f>IF(OR(E360="",I360="",J360=""),"",I360*J360)</f>
        <v/>
      </c>
      <c r="L360" s="30">
        <f>IF(OR(E360="",I360=""),"",I360+IF(K360="",0,K360))</f>
        <v/>
      </c>
      <c r="M360" s="25">
        <f>IF(E360="","",IFERROR(IF(F360="",0.2,IF(AND(VLOOKUP(E360,'Vendor Master'!$B$5:$Q$54,7,FALSE)="Y",C360&gt;=VLOOKUP(E360,'Vendor Master'!$B$5:$Q$54,9,FALSE),C360&lt;=VLOOKUP(E360,'Vendor Master'!$B$5:$Q$54,10,FALSE)),VLOOKUP(E360,'Vendor Master'!$B$5:$Q$54,11,FALSE),VLOOKUP(E360,'Vendor Master'!$B$5:$Q$54,6,FALSE))),""))</f>
        <v/>
      </c>
      <c r="N360" s="30">
        <f>IF(OR(E360="",I360="",M360=""),"",I360*M360)</f>
        <v/>
      </c>
      <c r="O360" s="30">
        <f>IF(OR(E360="",L360=""),"",L360-IF(N360="",0,N360))</f>
        <v/>
      </c>
      <c r="P360" s="26" t="n"/>
      <c r="Q360" s="23" t="n"/>
      <c r="R360" s="28" t="n"/>
      <c r="S360" s="22">
        <f>IF(OR(R360="",O360=""),"",IF(ROUND(R360,2)=ROUND(O360,2),"OK","CHECK"))</f>
        <v/>
      </c>
      <c r="T360" s="31">
        <f>IF(OR(R360="",O360=""),"",R360-O360)</f>
        <v/>
      </c>
      <c r="U360" s="19" t="n"/>
      <c r="V360" s="23" t="n"/>
      <c r="W360" s="32">
        <f>IF(V360="","",IFERROR(VLOOKUP(V360,'Challan Master'!$B$5:$D$124,3,FALSE),""))</f>
        <v/>
      </c>
      <c r="X360" s="22">
        <f>IF(V360="","",IFERROR(VLOOKUP(V360,'Challan Master'!$B$5:$D$124,2,FALSE),""))</f>
        <v/>
      </c>
      <c r="Y360" s="23" t="n"/>
    </row>
    <row r="361">
      <c r="A361" s="22">
        <f>IF(C361="","",ROW()-4)</f>
        <v/>
      </c>
      <c r="B361" s="22">
        <f>IF(C361="","",IF(MONTH(C361)&lt;=3,"Q4",IF(MONTH(C361)&lt;=6,"Q1",IF(MONTH(C361)&lt;=9,"Q2","Q3"))))</f>
        <v/>
      </c>
      <c r="C361" s="26" t="n"/>
      <c r="D361" s="23" t="n"/>
      <c r="E361" s="19" t="n"/>
      <c r="F361" s="22">
        <f>IF(E361="","",IFERROR(VLOOKUP(E361,'Vendor Master'!$B$5:$Q$54,2,FALSE),""))</f>
        <v/>
      </c>
      <c r="G361" s="22">
        <f>IF(E361="","",IFERROR(VLOOKUP(E361,'Vendor Master'!$B$5:$Q$54,4,FALSE),""))</f>
        <v/>
      </c>
      <c r="H361" s="20">
        <f>IF(E361="","",IFERROR(VLOOKUP(G361,'Rate Master'!$B$5:$C$16,2,FALSE),""))</f>
        <v/>
      </c>
      <c r="I361" s="28" t="n"/>
      <c r="J361" s="29">
        <f>IF(E361="","",IFERROR(IF(VLOOKUP(E361,'Vendor Master'!$B$5:$Q$54,12,FALSE)="Y",VLOOKUP(E361,'Vendor Master'!$B$5:$Q$54,14,FALSE),0),""))</f>
        <v/>
      </c>
      <c r="K361" s="30">
        <f>IF(OR(E361="",I361="",J361=""),"",I361*J361)</f>
        <v/>
      </c>
      <c r="L361" s="30">
        <f>IF(OR(E361="",I361=""),"",I361+IF(K361="",0,K361))</f>
        <v/>
      </c>
      <c r="M361" s="25">
        <f>IF(E361="","",IFERROR(IF(F361="",0.2,IF(AND(VLOOKUP(E361,'Vendor Master'!$B$5:$Q$54,7,FALSE)="Y",C361&gt;=VLOOKUP(E361,'Vendor Master'!$B$5:$Q$54,9,FALSE),C361&lt;=VLOOKUP(E361,'Vendor Master'!$B$5:$Q$54,10,FALSE)),VLOOKUP(E361,'Vendor Master'!$B$5:$Q$54,11,FALSE),VLOOKUP(E361,'Vendor Master'!$B$5:$Q$54,6,FALSE))),""))</f>
        <v/>
      </c>
      <c r="N361" s="30">
        <f>IF(OR(E361="",I361="",M361=""),"",I361*M361)</f>
        <v/>
      </c>
      <c r="O361" s="30">
        <f>IF(OR(E361="",L361=""),"",L361-IF(N361="",0,N361))</f>
        <v/>
      </c>
      <c r="P361" s="26" t="n"/>
      <c r="Q361" s="23" t="n"/>
      <c r="R361" s="28" t="n"/>
      <c r="S361" s="22">
        <f>IF(OR(R361="",O361=""),"",IF(ROUND(R361,2)=ROUND(O361,2),"OK","CHECK"))</f>
        <v/>
      </c>
      <c r="T361" s="31">
        <f>IF(OR(R361="",O361=""),"",R361-O361)</f>
        <v/>
      </c>
      <c r="U361" s="19" t="n"/>
      <c r="V361" s="23" t="n"/>
      <c r="W361" s="32">
        <f>IF(V361="","",IFERROR(VLOOKUP(V361,'Challan Master'!$B$5:$D$124,3,FALSE),""))</f>
        <v/>
      </c>
      <c r="X361" s="22">
        <f>IF(V361="","",IFERROR(VLOOKUP(V361,'Challan Master'!$B$5:$D$124,2,FALSE),""))</f>
        <v/>
      </c>
      <c r="Y361" s="23" t="n"/>
    </row>
    <row r="362">
      <c r="A362" s="22">
        <f>IF(C362="","",ROW()-4)</f>
        <v/>
      </c>
      <c r="B362" s="22">
        <f>IF(C362="","",IF(MONTH(C362)&lt;=3,"Q4",IF(MONTH(C362)&lt;=6,"Q1",IF(MONTH(C362)&lt;=9,"Q2","Q3"))))</f>
        <v/>
      </c>
      <c r="C362" s="26" t="n"/>
      <c r="D362" s="23" t="n"/>
      <c r="E362" s="19" t="n"/>
      <c r="F362" s="22">
        <f>IF(E362="","",IFERROR(VLOOKUP(E362,'Vendor Master'!$B$5:$Q$54,2,FALSE),""))</f>
        <v/>
      </c>
      <c r="G362" s="22">
        <f>IF(E362="","",IFERROR(VLOOKUP(E362,'Vendor Master'!$B$5:$Q$54,4,FALSE),""))</f>
        <v/>
      </c>
      <c r="H362" s="20">
        <f>IF(E362="","",IFERROR(VLOOKUP(G362,'Rate Master'!$B$5:$C$16,2,FALSE),""))</f>
        <v/>
      </c>
      <c r="I362" s="28" t="n"/>
      <c r="J362" s="29">
        <f>IF(E362="","",IFERROR(IF(VLOOKUP(E362,'Vendor Master'!$B$5:$Q$54,12,FALSE)="Y",VLOOKUP(E362,'Vendor Master'!$B$5:$Q$54,14,FALSE),0),""))</f>
        <v/>
      </c>
      <c r="K362" s="30">
        <f>IF(OR(E362="",I362="",J362=""),"",I362*J362)</f>
        <v/>
      </c>
      <c r="L362" s="30">
        <f>IF(OR(E362="",I362=""),"",I362+IF(K362="",0,K362))</f>
        <v/>
      </c>
      <c r="M362" s="25">
        <f>IF(E362="","",IFERROR(IF(F362="",0.2,IF(AND(VLOOKUP(E362,'Vendor Master'!$B$5:$Q$54,7,FALSE)="Y",C362&gt;=VLOOKUP(E362,'Vendor Master'!$B$5:$Q$54,9,FALSE),C362&lt;=VLOOKUP(E362,'Vendor Master'!$B$5:$Q$54,10,FALSE)),VLOOKUP(E362,'Vendor Master'!$B$5:$Q$54,11,FALSE),VLOOKUP(E362,'Vendor Master'!$B$5:$Q$54,6,FALSE))),""))</f>
        <v/>
      </c>
      <c r="N362" s="30">
        <f>IF(OR(E362="",I362="",M362=""),"",I362*M362)</f>
        <v/>
      </c>
      <c r="O362" s="30">
        <f>IF(OR(E362="",L362=""),"",L362-IF(N362="",0,N362))</f>
        <v/>
      </c>
      <c r="P362" s="26" t="n"/>
      <c r="Q362" s="23" t="n"/>
      <c r="R362" s="28" t="n"/>
      <c r="S362" s="22">
        <f>IF(OR(R362="",O362=""),"",IF(ROUND(R362,2)=ROUND(O362,2),"OK","CHECK"))</f>
        <v/>
      </c>
      <c r="T362" s="31">
        <f>IF(OR(R362="",O362=""),"",R362-O362)</f>
        <v/>
      </c>
      <c r="U362" s="19" t="n"/>
      <c r="V362" s="23" t="n"/>
      <c r="W362" s="32">
        <f>IF(V362="","",IFERROR(VLOOKUP(V362,'Challan Master'!$B$5:$D$124,3,FALSE),""))</f>
        <v/>
      </c>
      <c r="X362" s="22">
        <f>IF(V362="","",IFERROR(VLOOKUP(V362,'Challan Master'!$B$5:$D$124,2,FALSE),""))</f>
        <v/>
      </c>
      <c r="Y362" s="23" t="n"/>
    </row>
    <row r="363">
      <c r="A363" s="22">
        <f>IF(C363="","",ROW()-4)</f>
        <v/>
      </c>
      <c r="B363" s="22">
        <f>IF(C363="","",IF(MONTH(C363)&lt;=3,"Q4",IF(MONTH(C363)&lt;=6,"Q1",IF(MONTH(C363)&lt;=9,"Q2","Q3"))))</f>
        <v/>
      </c>
      <c r="C363" s="26" t="n"/>
      <c r="D363" s="23" t="n"/>
      <c r="E363" s="19" t="n"/>
      <c r="F363" s="22">
        <f>IF(E363="","",IFERROR(VLOOKUP(E363,'Vendor Master'!$B$5:$Q$54,2,FALSE),""))</f>
        <v/>
      </c>
      <c r="G363" s="22">
        <f>IF(E363="","",IFERROR(VLOOKUP(E363,'Vendor Master'!$B$5:$Q$54,4,FALSE),""))</f>
        <v/>
      </c>
      <c r="H363" s="20">
        <f>IF(E363="","",IFERROR(VLOOKUP(G363,'Rate Master'!$B$5:$C$16,2,FALSE),""))</f>
        <v/>
      </c>
      <c r="I363" s="28" t="n"/>
      <c r="J363" s="29">
        <f>IF(E363="","",IFERROR(IF(VLOOKUP(E363,'Vendor Master'!$B$5:$Q$54,12,FALSE)="Y",VLOOKUP(E363,'Vendor Master'!$B$5:$Q$54,14,FALSE),0),""))</f>
        <v/>
      </c>
      <c r="K363" s="30">
        <f>IF(OR(E363="",I363="",J363=""),"",I363*J363)</f>
        <v/>
      </c>
      <c r="L363" s="30">
        <f>IF(OR(E363="",I363=""),"",I363+IF(K363="",0,K363))</f>
        <v/>
      </c>
      <c r="M363" s="25">
        <f>IF(E363="","",IFERROR(IF(F363="",0.2,IF(AND(VLOOKUP(E363,'Vendor Master'!$B$5:$Q$54,7,FALSE)="Y",C363&gt;=VLOOKUP(E363,'Vendor Master'!$B$5:$Q$54,9,FALSE),C363&lt;=VLOOKUP(E363,'Vendor Master'!$B$5:$Q$54,10,FALSE)),VLOOKUP(E363,'Vendor Master'!$B$5:$Q$54,11,FALSE),VLOOKUP(E363,'Vendor Master'!$B$5:$Q$54,6,FALSE))),""))</f>
        <v/>
      </c>
      <c r="N363" s="30">
        <f>IF(OR(E363="",I363="",M363=""),"",I363*M363)</f>
        <v/>
      </c>
      <c r="O363" s="30">
        <f>IF(OR(E363="",L363=""),"",L363-IF(N363="",0,N363))</f>
        <v/>
      </c>
      <c r="P363" s="26" t="n"/>
      <c r="Q363" s="23" t="n"/>
      <c r="R363" s="28" t="n"/>
      <c r="S363" s="22">
        <f>IF(OR(R363="",O363=""),"",IF(ROUND(R363,2)=ROUND(O363,2),"OK","CHECK"))</f>
        <v/>
      </c>
      <c r="T363" s="31">
        <f>IF(OR(R363="",O363=""),"",R363-O363)</f>
        <v/>
      </c>
      <c r="U363" s="19" t="n"/>
      <c r="V363" s="23" t="n"/>
      <c r="W363" s="32">
        <f>IF(V363="","",IFERROR(VLOOKUP(V363,'Challan Master'!$B$5:$D$124,3,FALSE),""))</f>
        <v/>
      </c>
      <c r="X363" s="22">
        <f>IF(V363="","",IFERROR(VLOOKUP(V363,'Challan Master'!$B$5:$D$124,2,FALSE),""))</f>
        <v/>
      </c>
      <c r="Y363" s="23" t="n"/>
    </row>
    <row r="364">
      <c r="A364" s="22">
        <f>IF(C364="","",ROW()-4)</f>
        <v/>
      </c>
      <c r="B364" s="22">
        <f>IF(C364="","",IF(MONTH(C364)&lt;=3,"Q4",IF(MONTH(C364)&lt;=6,"Q1",IF(MONTH(C364)&lt;=9,"Q2","Q3"))))</f>
        <v/>
      </c>
      <c r="C364" s="26" t="n"/>
      <c r="D364" s="23" t="n"/>
      <c r="E364" s="19" t="n"/>
      <c r="F364" s="22">
        <f>IF(E364="","",IFERROR(VLOOKUP(E364,'Vendor Master'!$B$5:$Q$54,2,FALSE),""))</f>
        <v/>
      </c>
      <c r="G364" s="22">
        <f>IF(E364="","",IFERROR(VLOOKUP(E364,'Vendor Master'!$B$5:$Q$54,4,FALSE),""))</f>
        <v/>
      </c>
      <c r="H364" s="20">
        <f>IF(E364="","",IFERROR(VLOOKUP(G364,'Rate Master'!$B$5:$C$16,2,FALSE),""))</f>
        <v/>
      </c>
      <c r="I364" s="28" t="n"/>
      <c r="J364" s="29">
        <f>IF(E364="","",IFERROR(IF(VLOOKUP(E364,'Vendor Master'!$B$5:$Q$54,12,FALSE)="Y",VLOOKUP(E364,'Vendor Master'!$B$5:$Q$54,14,FALSE),0),""))</f>
        <v/>
      </c>
      <c r="K364" s="30">
        <f>IF(OR(E364="",I364="",J364=""),"",I364*J364)</f>
        <v/>
      </c>
      <c r="L364" s="30">
        <f>IF(OR(E364="",I364=""),"",I364+IF(K364="",0,K364))</f>
        <v/>
      </c>
      <c r="M364" s="25">
        <f>IF(E364="","",IFERROR(IF(F364="",0.2,IF(AND(VLOOKUP(E364,'Vendor Master'!$B$5:$Q$54,7,FALSE)="Y",C364&gt;=VLOOKUP(E364,'Vendor Master'!$B$5:$Q$54,9,FALSE),C364&lt;=VLOOKUP(E364,'Vendor Master'!$B$5:$Q$54,10,FALSE)),VLOOKUP(E364,'Vendor Master'!$B$5:$Q$54,11,FALSE),VLOOKUP(E364,'Vendor Master'!$B$5:$Q$54,6,FALSE))),""))</f>
        <v/>
      </c>
      <c r="N364" s="30">
        <f>IF(OR(E364="",I364="",M364=""),"",I364*M364)</f>
        <v/>
      </c>
      <c r="O364" s="30">
        <f>IF(OR(E364="",L364=""),"",L364-IF(N364="",0,N364))</f>
        <v/>
      </c>
      <c r="P364" s="26" t="n"/>
      <c r="Q364" s="23" t="n"/>
      <c r="R364" s="28" t="n"/>
      <c r="S364" s="22">
        <f>IF(OR(R364="",O364=""),"",IF(ROUND(R364,2)=ROUND(O364,2),"OK","CHECK"))</f>
        <v/>
      </c>
      <c r="T364" s="31">
        <f>IF(OR(R364="",O364=""),"",R364-O364)</f>
        <v/>
      </c>
      <c r="U364" s="19" t="n"/>
      <c r="V364" s="23" t="n"/>
      <c r="W364" s="32">
        <f>IF(V364="","",IFERROR(VLOOKUP(V364,'Challan Master'!$B$5:$D$124,3,FALSE),""))</f>
        <v/>
      </c>
      <c r="X364" s="22">
        <f>IF(V364="","",IFERROR(VLOOKUP(V364,'Challan Master'!$B$5:$D$124,2,FALSE),""))</f>
        <v/>
      </c>
      <c r="Y364" s="23" t="n"/>
    </row>
    <row r="365">
      <c r="A365" s="22">
        <f>IF(C365="","",ROW()-4)</f>
        <v/>
      </c>
      <c r="B365" s="22">
        <f>IF(C365="","",IF(MONTH(C365)&lt;=3,"Q4",IF(MONTH(C365)&lt;=6,"Q1",IF(MONTH(C365)&lt;=9,"Q2","Q3"))))</f>
        <v/>
      </c>
      <c r="C365" s="26" t="n"/>
      <c r="D365" s="23" t="n"/>
      <c r="E365" s="19" t="n"/>
      <c r="F365" s="22">
        <f>IF(E365="","",IFERROR(VLOOKUP(E365,'Vendor Master'!$B$5:$Q$54,2,FALSE),""))</f>
        <v/>
      </c>
      <c r="G365" s="22">
        <f>IF(E365="","",IFERROR(VLOOKUP(E365,'Vendor Master'!$B$5:$Q$54,4,FALSE),""))</f>
        <v/>
      </c>
      <c r="H365" s="20">
        <f>IF(E365="","",IFERROR(VLOOKUP(G365,'Rate Master'!$B$5:$C$16,2,FALSE),""))</f>
        <v/>
      </c>
      <c r="I365" s="28" t="n"/>
      <c r="J365" s="29">
        <f>IF(E365="","",IFERROR(IF(VLOOKUP(E365,'Vendor Master'!$B$5:$Q$54,12,FALSE)="Y",VLOOKUP(E365,'Vendor Master'!$B$5:$Q$54,14,FALSE),0),""))</f>
        <v/>
      </c>
      <c r="K365" s="30">
        <f>IF(OR(E365="",I365="",J365=""),"",I365*J365)</f>
        <v/>
      </c>
      <c r="L365" s="30">
        <f>IF(OR(E365="",I365=""),"",I365+IF(K365="",0,K365))</f>
        <v/>
      </c>
      <c r="M365" s="25">
        <f>IF(E365="","",IFERROR(IF(F365="",0.2,IF(AND(VLOOKUP(E365,'Vendor Master'!$B$5:$Q$54,7,FALSE)="Y",C365&gt;=VLOOKUP(E365,'Vendor Master'!$B$5:$Q$54,9,FALSE),C365&lt;=VLOOKUP(E365,'Vendor Master'!$B$5:$Q$54,10,FALSE)),VLOOKUP(E365,'Vendor Master'!$B$5:$Q$54,11,FALSE),VLOOKUP(E365,'Vendor Master'!$B$5:$Q$54,6,FALSE))),""))</f>
        <v/>
      </c>
      <c r="N365" s="30">
        <f>IF(OR(E365="",I365="",M365=""),"",I365*M365)</f>
        <v/>
      </c>
      <c r="O365" s="30">
        <f>IF(OR(E365="",L365=""),"",L365-IF(N365="",0,N365))</f>
        <v/>
      </c>
      <c r="P365" s="26" t="n"/>
      <c r="Q365" s="23" t="n"/>
      <c r="R365" s="28" t="n"/>
      <c r="S365" s="22">
        <f>IF(OR(R365="",O365=""),"",IF(ROUND(R365,2)=ROUND(O365,2),"OK","CHECK"))</f>
        <v/>
      </c>
      <c r="T365" s="31">
        <f>IF(OR(R365="",O365=""),"",R365-O365)</f>
        <v/>
      </c>
      <c r="U365" s="19" t="n"/>
      <c r="V365" s="23" t="n"/>
      <c r="W365" s="32">
        <f>IF(V365="","",IFERROR(VLOOKUP(V365,'Challan Master'!$B$5:$D$124,3,FALSE),""))</f>
        <v/>
      </c>
      <c r="X365" s="22">
        <f>IF(V365="","",IFERROR(VLOOKUP(V365,'Challan Master'!$B$5:$D$124,2,FALSE),""))</f>
        <v/>
      </c>
      <c r="Y365" s="23" t="n"/>
    </row>
    <row r="366">
      <c r="A366" s="22">
        <f>IF(C366="","",ROW()-4)</f>
        <v/>
      </c>
      <c r="B366" s="22">
        <f>IF(C366="","",IF(MONTH(C366)&lt;=3,"Q4",IF(MONTH(C366)&lt;=6,"Q1",IF(MONTH(C366)&lt;=9,"Q2","Q3"))))</f>
        <v/>
      </c>
      <c r="C366" s="26" t="n"/>
      <c r="D366" s="23" t="n"/>
      <c r="E366" s="19" t="n"/>
      <c r="F366" s="22">
        <f>IF(E366="","",IFERROR(VLOOKUP(E366,'Vendor Master'!$B$5:$Q$54,2,FALSE),""))</f>
        <v/>
      </c>
      <c r="G366" s="22">
        <f>IF(E366="","",IFERROR(VLOOKUP(E366,'Vendor Master'!$B$5:$Q$54,4,FALSE),""))</f>
        <v/>
      </c>
      <c r="H366" s="20">
        <f>IF(E366="","",IFERROR(VLOOKUP(G366,'Rate Master'!$B$5:$C$16,2,FALSE),""))</f>
        <v/>
      </c>
      <c r="I366" s="28" t="n"/>
      <c r="J366" s="29">
        <f>IF(E366="","",IFERROR(IF(VLOOKUP(E366,'Vendor Master'!$B$5:$Q$54,12,FALSE)="Y",VLOOKUP(E366,'Vendor Master'!$B$5:$Q$54,14,FALSE),0),""))</f>
        <v/>
      </c>
      <c r="K366" s="30">
        <f>IF(OR(E366="",I366="",J366=""),"",I366*J366)</f>
        <v/>
      </c>
      <c r="L366" s="30">
        <f>IF(OR(E366="",I366=""),"",I366+IF(K366="",0,K366))</f>
        <v/>
      </c>
      <c r="M366" s="25">
        <f>IF(E366="","",IFERROR(IF(F366="",0.2,IF(AND(VLOOKUP(E366,'Vendor Master'!$B$5:$Q$54,7,FALSE)="Y",C366&gt;=VLOOKUP(E366,'Vendor Master'!$B$5:$Q$54,9,FALSE),C366&lt;=VLOOKUP(E366,'Vendor Master'!$B$5:$Q$54,10,FALSE)),VLOOKUP(E366,'Vendor Master'!$B$5:$Q$54,11,FALSE),VLOOKUP(E366,'Vendor Master'!$B$5:$Q$54,6,FALSE))),""))</f>
        <v/>
      </c>
      <c r="N366" s="30">
        <f>IF(OR(E366="",I366="",M366=""),"",I366*M366)</f>
        <v/>
      </c>
      <c r="O366" s="30">
        <f>IF(OR(E366="",L366=""),"",L366-IF(N366="",0,N366))</f>
        <v/>
      </c>
      <c r="P366" s="26" t="n"/>
      <c r="Q366" s="23" t="n"/>
      <c r="R366" s="28" t="n"/>
      <c r="S366" s="22">
        <f>IF(OR(R366="",O366=""),"",IF(ROUND(R366,2)=ROUND(O366,2),"OK","CHECK"))</f>
        <v/>
      </c>
      <c r="T366" s="31">
        <f>IF(OR(R366="",O366=""),"",R366-O366)</f>
        <v/>
      </c>
      <c r="U366" s="19" t="n"/>
      <c r="V366" s="23" t="n"/>
      <c r="W366" s="32">
        <f>IF(V366="","",IFERROR(VLOOKUP(V366,'Challan Master'!$B$5:$D$124,3,FALSE),""))</f>
        <v/>
      </c>
      <c r="X366" s="22">
        <f>IF(V366="","",IFERROR(VLOOKUP(V366,'Challan Master'!$B$5:$D$124,2,FALSE),""))</f>
        <v/>
      </c>
      <c r="Y366" s="23" t="n"/>
    </row>
    <row r="367">
      <c r="A367" s="22">
        <f>IF(C367="","",ROW()-4)</f>
        <v/>
      </c>
      <c r="B367" s="22">
        <f>IF(C367="","",IF(MONTH(C367)&lt;=3,"Q4",IF(MONTH(C367)&lt;=6,"Q1",IF(MONTH(C367)&lt;=9,"Q2","Q3"))))</f>
        <v/>
      </c>
      <c r="C367" s="26" t="n"/>
      <c r="D367" s="23" t="n"/>
      <c r="E367" s="19" t="n"/>
      <c r="F367" s="22">
        <f>IF(E367="","",IFERROR(VLOOKUP(E367,'Vendor Master'!$B$5:$Q$54,2,FALSE),""))</f>
        <v/>
      </c>
      <c r="G367" s="22">
        <f>IF(E367="","",IFERROR(VLOOKUP(E367,'Vendor Master'!$B$5:$Q$54,4,FALSE),""))</f>
        <v/>
      </c>
      <c r="H367" s="20">
        <f>IF(E367="","",IFERROR(VLOOKUP(G367,'Rate Master'!$B$5:$C$16,2,FALSE),""))</f>
        <v/>
      </c>
      <c r="I367" s="28" t="n"/>
      <c r="J367" s="29">
        <f>IF(E367="","",IFERROR(IF(VLOOKUP(E367,'Vendor Master'!$B$5:$Q$54,12,FALSE)="Y",VLOOKUP(E367,'Vendor Master'!$B$5:$Q$54,14,FALSE),0),""))</f>
        <v/>
      </c>
      <c r="K367" s="30">
        <f>IF(OR(E367="",I367="",J367=""),"",I367*J367)</f>
        <v/>
      </c>
      <c r="L367" s="30">
        <f>IF(OR(E367="",I367=""),"",I367+IF(K367="",0,K367))</f>
        <v/>
      </c>
      <c r="M367" s="25">
        <f>IF(E367="","",IFERROR(IF(F367="",0.2,IF(AND(VLOOKUP(E367,'Vendor Master'!$B$5:$Q$54,7,FALSE)="Y",C367&gt;=VLOOKUP(E367,'Vendor Master'!$B$5:$Q$54,9,FALSE),C367&lt;=VLOOKUP(E367,'Vendor Master'!$B$5:$Q$54,10,FALSE)),VLOOKUP(E367,'Vendor Master'!$B$5:$Q$54,11,FALSE),VLOOKUP(E367,'Vendor Master'!$B$5:$Q$54,6,FALSE))),""))</f>
        <v/>
      </c>
      <c r="N367" s="30">
        <f>IF(OR(E367="",I367="",M367=""),"",I367*M367)</f>
        <v/>
      </c>
      <c r="O367" s="30">
        <f>IF(OR(E367="",L367=""),"",L367-IF(N367="",0,N367))</f>
        <v/>
      </c>
      <c r="P367" s="26" t="n"/>
      <c r="Q367" s="23" t="n"/>
      <c r="R367" s="28" t="n"/>
      <c r="S367" s="22">
        <f>IF(OR(R367="",O367=""),"",IF(ROUND(R367,2)=ROUND(O367,2),"OK","CHECK"))</f>
        <v/>
      </c>
      <c r="T367" s="31">
        <f>IF(OR(R367="",O367=""),"",R367-O367)</f>
        <v/>
      </c>
      <c r="U367" s="19" t="n"/>
      <c r="V367" s="23" t="n"/>
      <c r="W367" s="32">
        <f>IF(V367="","",IFERROR(VLOOKUP(V367,'Challan Master'!$B$5:$D$124,3,FALSE),""))</f>
        <v/>
      </c>
      <c r="X367" s="22">
        <f>IF(V367="","",IFERROR(VLOOKUP(V367,'Challan Master'!$B$5:$D$124,2,FALSE),""))</f>
        <v/>
      </c>
      <c r="Y367" s="23" t="n"/>
    </row>
    <row r="368">
      <c r="A368" s="22">
        <f>IF(C368="","",ROW()-4)</f>
        <v/>
      </c>
      <c r="B368" s="22">
        <f>IF(C368="","",IF(MONTH(C368)&lt;=3,"Q4",IF(MONTH(C368)&lt;=6,"Q1",IF(MONTH(C368)&lt;=9,"Q2","Q3"))))</f>
        <v/>
      </c>
      <c r="C368" s="26" t="n"/>
      <c r="D368" s="23" t="n"/>
      <c r="E368" s="19" t="n"/>
      <c r="F368" s="22">
        <f>IF(E368="","",IFERROR(VLOOKUP(E368,'Vendor Master'!$B$5:$Q$54,2,FALSE),""))</f>
        <v/>
      </c>
      <c r="G368" s="22">
        <f>IF(E368="","",IFERROR(VLOOKUP(E368,'Vendor Master'!$B$5:$Q$54,4,FALSE),""))</f>
        <v/>
      </c>
      <c r="H368" s="20">
        <f>IF(E368="","",IFERROR(VLOOKUP(G368,'Rate Master'!$B$5:$C$16,2,FALSE),""))</f>
        <v/>
      </c>
      <c r="I368" s="28" t="n"/>
      <c r="J368" s="29">
        <f>IF(E368="","",IFERROR(IF(VLOOKUP(E368,'Vendor Master'!$B$5:$Q$54,12,FALSE)="Y",VLOOKUP(E368,'Vendor Master'!$B$5:$Q$54,14,FALSE),0),""))</f>
        <v/>
      </c>
      <c r="K368" s="30">
        <f>IF(OR(E368="",I368="",J368=""),"",I368*J368)</f>
        <v/>
      </c>
      <c r="L368" s="30">
        <f>IF(OR(E368="",I368=""),"",I368+IF(K368="",0,K368))</f>
        <v/>
      </c>
      <c r="M368" s="25">
        <f>IF(E368="","",IFERROR(IF(F368="",0.2,IF(AND(VLOOKUP(E368,'Vendor Master'!$B$5:$Q$54,7,FALSE)="Y",C368&gt;=VLOOKUP(E368,'Vendor Master'!$B$5:$Q$54,9,FALSE),C368&lt;=VLOOKUP(E368,'Vendor Master'!$B$5:$Q$54,10,FALSE)),VLOOKUP(E368,'Vendor Master'!$B$5:$Q$54,11,FALSE),VLOOKUP(E368,'Vendor Master'!$B$5:$Q$54,6,FALSE))),""))</f>
        <v/>
      </c>
      <c r="N368" s="30">
        <f>IF(OR(E368="",I368="",M368=""),"",I368*M368)</f>
        <v/>
      </c>
      <c r="O368" s="30">
        <f>IF(OR(E368="",L368=""),"",L368-IF(N368="",0,N368))</f>
        <v/>
      </c>
      <c r="P368" s="26" t="n"/>
      <c r="Q368" s="23" t="n"/>
      <c r="R368" s="28" t="n"/>
      <c r="S368" s="22">
        <f>IF(OR(R368="",O368=""),"",IF(ROUND(R368,2)=ROUND(O368,2),"OK","CHECK"))</f>
        <v/>
      </c>
      <c r="T368" s="31">
        <f>IF(OR(R368="",O368=""),"",R368-O368)</f>
        <v/>
      </c>
      <c r="U368" s="19" t="n"/>
      <c r="V368" s="23" t="n"/>
      <c r="W368" s="32">
        <f>IF(V368="","",IFERROR(VLOOKUP(V368,'Challan Master'!$B$5:$D$124,3,FALSE),""))</f>
        <v/>
      </c>
      <c r="X368" s="22">
        <f>IF(V368="","",IFERROR(VLOOKUP(V368,'Challan Master'!$B$5:$D$124,2,FALSE),""))</f>
        <v/>
      </c>
      <c r="Y368" s="23" t="n"/>
    </row>
    <row r="369">
      <c r="A369" s="22">
        <f>IF(C369="","",ROW()-4)</f>
        <v/>
      </c>
      <c r="B369" s="22">
        <f>IF(C369="","",IF(MONTH(C369)&lt;=3,"Q4",IF(MONTH(C369)&lt;=6,"Q1",IF(MONTH(C369)&lt;=9,"Q2","Q3"))))</f>
        <v/>
      </c>
      <c r="C369" s="26" t="n"/>
      <c r="D369" s="23" t="n"/>
      <c r="E369" s="19" t="n"/>
      <c r="F369" s="22">
        <f>IF(E369="","",IFERROR(VLOOKUP(E369,'Vendor Master'!$B$5:$Q$54,2,FALSE),""))</f>
        <v/>
      </c>
      <c r="G369" s="22">
        <f>IF(E369="","",IFERROR(VLOOKUP(E369,'Vendor Master'!$B$5:$Q$54,4,FALSE),""))</f>
        <v/>
      </c>
      <c r="H369" s="20">
        <f>IF(E369="","",IFERROR(VLOOKUP(G369,'Rate Master'!$B$5:$C$16,2,FALSE),""))</f>
        <v/>
      </c>
      <c r="I369" s="28" t="n"/>
      <c r="J369" s="29">
        <f>IF(E369="","",IFERROR(IF(VLOOKUP(E369,'Vendor Master'!$B$5:$Q$54,12,FALSE)="Y",VLOOKUP(E369,'Vendor Master'!$B$5:$Q$54,14,FALSE),0),""))</f>
        <v/>
      </c>
      <c r="K369" s="30">
        <f>IF(OR(E369="",I369="",J369=""),"",I369*J369)</f>
        <v/>
      </c>
      <c r="L369" s="30">
        <f>IF(OR(E369="",I369=""),"",I369+IF(K369="",0,K369))</f>
        <v/>
      </c>
      <c r="M369" s="25">
        <f>IF(E369="","",IFERROR(IF(F369="",0.2,IF(AND(VLOOKUP(E369,'Vendor Master'!$B$5:$Q$54,7,FALSE)="Y",C369&gt;=VLOOKUP(E369,'Vendor Master'!$B$5:$Q$54,9,FALSE),C369&lt;=VLOOKUP(E369,'Vendor Master'!$B$5:$Q$54,10,FALSE)),VLOOKUP(E369,'Vendor Master'!$B$5:$Q$54,11,FALSE),VLOOKUP(E369,'Vendor Master'!$B$5:$Q$54,6,FALSE))),""))</f>
        <v/>
      </c>
      <c r="N369" s="30">
        <f>IF(OR(E369="",I369="",M369=""),"",I369*M369)</f>
        <v/>
      </c>
      <c r="O369" s="30">
        <f>IF(OR(E369="",L369=""),"",L369-IF(N369="",0,N369))</f>
        <v/>
      </c>
      <c r="P369" s="26" t="n"/>
      <c r="Q369" s="23" t="n"/>
      <c r="R369" s="28" t="n"/>
      <c r="S369" s="22">
        <f>IF(OR(R369="",O369=""),"",IF(ROUND(R369,2)=ROUND(O369,2),"OK","CHECK"))</f>
        <v/>
      </c>
      <c r="T369" s="31">
        <f>IF(OR(R369="",O369=""),"",R369-O369)</f>
        <v/>
      </c>
      <c r="U369" s="19" t="n"/>
      <c r="V369" s="23" t="n"/>
      <c r="W369" s="32">
        <f>IF(V369="","",IFERROR(VLOOKUP(V369,'Challan Master'!$B$5:$D$124,3,FALSE),""))</f>
        <v/>
      </c>
      <c r="X369" s="22">
        <f>IF(V369="","",IFERROR(VLOOKUP(V369,'Challan Master'!$B$5:$D$124,2,FALSE),""))</f>
        <v/>
      </c>
      <c r="Y369" s="23" t="n"/>
    </row>
    <row r="370">
      <c r="A370" s="22">
        <f>IF(C370="","",ROW()-4)</f>
        <v/>
      </c>
      <c r="B370" s="22">
        <f>IF(C370="","",IF(MONTH(C370)&lt;=3,"Q4",IF(MONTH(C370)&lt;=6,"Q1",IF(MONTH(C370)&lt;=9,"Q2","Q3"))))</f>
        <v/>
      </c>
      <c r="C370" s="26" t="n"/>
      <c r="D370" s="23" t="n"/>
      <c r="E370" s="19" t="n"/>
      <c r="F370" s="22">
        <f>IF(E370="","",IFERROR(VLOOKUP(E370,'Vendor Master'!$B$5:$Q$54,2,FALSE),""))</f>
        <v/>
      </c>
      <c r="G370" s="22">
        <f>IF(E370="","",IFERROR(VLOOKUP(E370,'Vendor Master'!$B$5:$Q$54,4,FALSE),""))</f>
        <v/>
      </c>
      <c r="H370" s="20">
        <f>IF(E370="","",IFERROR(VLOOKUP(G370,'Rate Master'!$B$5:$C$16,2,FALSE),""))</f>
        <v/>
      </c>
      <c r="I370" s="28" t="n"/>
      <c r="J370" s="29">
        <f>IF(E370="","",IFERROR(IF(VLOOKUP(E370,'Vendor Master'!$B$5:$Q$54,12,FALSE)="Y",VLOOKUP(E370,'Vendor Master'!$B$5:$Q$54,14,FALSE),0),""))</f>
        <v/>
      </c>
      <c r="K370" s="30">
        <f>IF(OR(E370="",I370="",J370=""),"",I370*J370)</f>
        <v/>
      </c>
      <c r="L370" s="30">
        <f>IF(OR(E370="",I370=""),"",I370+IF(K370="",0,K370))</f>
        <v/>
      </c>
      <c r="M370" s="25">
        <f>IF(E370="","",IFERROR(IF(F370="",0.2,IF(AND(VLOOKUP(E370,'Vendor Master'!$B$5:$Q$54,7,FALSE)="Y",C370&gt;=VLOOKUP(E370,'Vendor Master'!$B$5:$Q$54,9,FALSE),C370&lt;=VLOOKUP(E370,'Vendor Master'!$B$5:$Q$54,10,FALSE)),VLOOKUP(E370,'Vendor Master'!$B$5:$Q$54,11,FALSE),VLOOKUP(E370,'Vendor Master'!$B$5:$Q$54,6,FALSE))),""))</f>
        <v/>
      </c>
      <c r="N370" s="30">
        <f>IF(OR(E370="",I370="",M370=""),"",I370*M370)</f>
        <v/>
      </c>
      <c r="O370" s="30">
        <f>IF(OR(E370="",L370=""),"",L370-IF(N370="",0,N370))</f>
        <v/>
      </c>
      <c r="P370" s="26" t="n"/>
      <c r="Q370" s="23" t="n"/>
      <c r="R370" s="28" t="n"/>
      <c r="S370" s="22">
        <f>IF(OR(R370="",O370=""),"",IF(ROUND(R370,2)=ROUND(O370,2),"OK","CHECK"))</f>
        <v/>
      </c>
      <c r="T370" s="31">
        <f>IF(OR(R370="",O370=""),"",R370-O370)</f>
        <v/>
      </c>
      <c r="U370" s="19" t="n"/>
      <c r="V370" s="23" t="n"/>
      <c r="W370" s="32">
        <f>IF(V370="","",IFERROR(VLOOKUP(V370,'Challan Master'!$B$5:$D$124,3,FALSE),""))</f>
        <v/>
      </c>
      <c r="X370" s="22">
        <f>IF(V370="","",IFERROR(VLOOKUP(V370,'Challan Master'!$B$5:$D$124,2,FALSE),""))</f>
        <v/>
      </c>
      <c r="Y370" s="23" t="n"/>
    </row>
    <row r="371">
      <c r="A371" s="22">
        <f>IF(C371="","",ROW()-4)</f>
        <v/>
      </c>
      <c r="B371" s="22">
        <f>IF(C371="","",IF(MONTH(C371)&lt;=3,"Q4",IF(MONTH(C371)&lt;=6,"Q1",IF(MONTH(C371)&lt;=9,"Q2","Q3"))))</f>
        <v/>
      </c>
      <c r="C371" s="26" t="n"/>
      <c r="D371" s="23" t="n"/>
      <c r="E371" s="19" t="n"/>
      <c r="F371" s="22">
        <f>IF(E371="","",IFERROR(VLOOKUP(E371,'Vendor Master'!$B$5:$Q$54,2,FALSE),""))</f>
        <v/>
      </c>
      <c r="G371" s="22">
        <f>IF(E371="","",IFERROR(VLOOKUP(E371,'Vendor Master'!$B$5:$Q$54,4,FALSE),""))</f>
        <v/>
      </c>
      <c r="H371" s="20">
        <f>IF(E371="","",IFERROR(VLOOKUP(G371,'Rate Master'!$B$5:$C$16,2,FALSE),""))</f>
        <v/>
      </c>
      <c r="I371" s="28" t="n"/>
      <c r="J371" s="29">
        <f>IF(E371="","",IFERROR(IF(VLOOKUP(E371,'Vendor Master'!$B$5:$Q$54,12,FALSE)="Y",VLOOKUP(E371,'Vendor Master'!$B$5:$Q$54,14,FALSE),0),""))</f>
        <v/>
      </c>
      <c r="K371" s="30">
        <f>IF(OR(E371="",I371="",J371=""),"",I371*J371)</f>
        <v/>
      </c>
      <c r="L371" s="30">
        <f>IF(OR(E371="",I371=""),"",I371+IF(K371="",0,K371))</f>
        <v/>
      </c>
      <c r="M371" s="25">
        <f>IF(E371="","",IFERROR(IF(F371="",0.2,IF(AND(VLOOKUP(E371,'Vendor Master'!$B$5:$Q$54,7,FALSE)="Y",C371&gt;=VLOOKUP(E371,'Vendor Master'!$B$5:$Q$54,9,FALSE),C371&lt;=VLOOKUP(E371,'Vendor Master'!$B$5:$Q$54,10,FALSE)),VLOOKUP(E371,'Vendor Master'!$B$5:$Q$54,11,FALSE),VLOOKUP(E371,'Vendor Master'!$B$5:$Q$54,6,FALSE))),""))</f>
        <v/>
      </c>
      <c r="N371" s="30">
        <f>IF(OR(E371="",I371="",M371=""),"",I371*M371)</f>
        <v/>
      </c>
      <c r="O371" s="30">
        <f>IF(OR(E371="",L371=""),"",L371-IF(N371="",0,N371))</f>
        <v/>
      </c>
      <c r="P371" s="26" t="n"/>
      <c r="Q371" s="23" t="n"/>
      <c r="R371" s="28" t="n"/>
      <c r="S371" s="22">
        <f>IF(OR(R371="",O371=""),"",IF(ROUND(R371,2)=ROUND(O371,2),"OK","CHECK"))</f>
        <v/>
      </c>
      <c r="T371" s="31">
        <f>IF(OR(R371="",O371=""),"",R371-O371)</f>
        <v/>
      </c>
      <c r="U371" s="19" t="n"/>
      <c r="V371" s="23" t="n"/>
      <c r="W371" s="32">
        <f>IF(V371="","",IFERROR(VLOOKUP(V371,'Challan Master'!$B$5:$D$124,3,FALSE),""))</f>
        <v/>
      </c>
      <c r="X371" s="22">
        <f>IF(V371="","",IFERROR(VLOOKUP(V371,'Challan Master'!$B$5:$D$124,2,FALSE),""))</f>
        <v/>
      </c>
      <c r="Y371" s="23" t="n"/>
    </row>
    <row r="372">
      <c r="A372" s="22">
        <f>IF(C372="","",ROW()-4)</f>
        <v/>
      </c>
      <c r="B372" s="22">
        <f>IF(C372="","",IF(MONTH(C372)&lt;=3,"Q4",IF(MONTH(C372)&lt;=6,"Q1",IF(MONTH(C372)&lt;=9,"Q2","Q3"))))</f>
        <v/>
      </c>
      <c r="C372" s="26" t="n"/>
      <c r="D372" s="23" t="n"/>
      <c r="E372" s="19" t="n"/>
      <c r="F372" s="22">
        <f>IF(E372="","",IFERROR(VLOOKUP(E372,'Vendor Master'!$B$5:$Q$54,2,FALSE),""))</f>
        <v/>
      </c>
      <c r="G372" s="22">
        <f>IF(E372="","",IFERROR(VLOOKUP(E372,'Vendor Master'!$B$5:$Q$54,4,FALSE),""))</f>
        <v/>
      </c>
      <c r="H372" s="20">
        <f>IF(E372="","",IFERROR(VLOOKUP(G372,'Rate Master'!$B$5:$C$16,2,FALSE),""))</f>
        <v/>
      </c>
      <c r="I372" s="28" t="n"/>
      <c r="J372" s="29">
        <f>IF(E372="","",IFERROR(IF(VLOOKUP(E372,'Vendor Master'!$B$5:$Q$54,12,FALSE)="Y",VLOOKUP(E372,'Vendor Master'!$B$5:$Q$54,14,FALSE),0),""))</f>
        <v/>
      </c>
      <c r="K372" s="30">
        <f>IF(OR(E372="",I372="",J372=""),"",I372*J372)</f>
        <v/>
      </c>
      <c r="L372" s="30">
        <f>IF(OR(E372="",I372=""),"",I372+IF(K372="",0,K372))</f>
        <v/>
      </c>
      <c r="M372" s="25">
        <f>IF(E372="","",IFERROR(IF(F372="",0.2,IF(AND(VLOOKUP(E372,'Vendor Master'!$B$5:$Q$54,7,FALSE)="Y",C372&gt;=VLOOKUP(E372,'Vendor Master'!$B$5:$Q$54,9,FALSE),C372&lt;=VLOOKUP(E372,'Vendor Master'!$B$5:$Q$54,10,FALSE)),VLOOKUP(E372,'Vendor Master'!$B$5:$Q$54,11,FALSE),VLOOKUP(E372,'Vendor Master'!$B$5:$Q$54,6,FALSE))),""))</f>
        <v/>
      </c>
      <c r="N372" s="30">
        <f>IF(OR(E372="",I372="",M372=""),"",I372*M372)</f>
        <v/>
      </c>
      <c r="O372" s="30">
        <f>IF(OR(E372="",L372=""),"",L372-IF(N372="",0,N372))</f>
        <v/>
      </c>
      <c r="P372" s="26" t="n"/>
      <c r="Q372" s="23" t="n"/>
      <c r="R372" s="28" t="n"/>
      <c r="S372" s="22">
        <f>IF(OR(R372="",O372=""),"",IF(ROUND(R372,2)=ROUND(O372,2),"OK","CHECK"))</f>
        <v/>
      </c>
      <c r="T372" s="31">
        <f>IF(OR(R372="",O372=""),"",R372-O372)</f>
        <v/>
      </c>
      <c r="U372" s="19" t="n"/>
      <c r="V372" s="23" t="n"/>
      <c r="W372" s="32">
        <f>IF(V372="","",IFERROR(VLOOKUP(V372,'Challan Master'!$B$5:$D$124,3,FALSE),""))</f>
        <v/>
      </c>
      <c r="X372" s="22">
        <f>IF(V372="","",IFERROR(VLOOKUP(V372,'Challan Master'!$B$5:$D$124,2,FALSE),""))</f>
        <v/>
      </c>
      <c r="Y372" s="23" t="n"/>
    </row>
    <row r="373">
      <c r="A373" s="22">
        <f>IF(C373="","",ROW()-4)</f>
        <v/>
      </c>
      <c r="B373" s="22">
        <f>IF(C373="","",IF(MONTH(C373)&lt;=3,"Q4",IF(MONTH(C373)&lt;=6,"Q1",IF(MONTH(C373)&lt;=9,"Q2","Q3"))))</f>
        <v/>
      </c>
      <c r="C373" s="26" t="n"/>
      <c r="D373" s="23" t="n"/>
      <c r="E373" s="19" t="n"/>
      <c r="F373" s="22">
        <f>IF(E373="","",IFERROR(VLOOKUP(E373,'Vendor Master'!$B$5:$Q$54,2,FALSE),""))</f>
        <v/>
      </c>
      <c r="G373" s="22">
        <f>IF(E373="","",IFERROR(VLOOKUP(E373,'Vendor Master'!$B$5:$Q$54,4,FALSE),""))</f>
        <v/>
      </c>
      <c r="H373" s="20">
        <f>IF(E373="","",IFERROR(VLOOKUP(G373,'Rate Master'!$B$5:$C$16,2,FALSE),""))</f>
        <v/>
      </c>
      <c r="I373" s="28" t="n"/>
      <c r="J373" s="29">
        <f>IF(E373="","",IFERROR(IF(VLOOKUP(E373,'Vendor Master'!$B$5:$Q$54,12,FALSE)="Y",VLOOKUP(E373,'Vendor Master'!$B$5:$Q$54,14,FALSE),0),""))</f>
        <v/>
      </c>
      <c r="K373" s="30">
        <f>IF(OR(E373="",I373="",J373=""),"",I373*J373)</f>
        <v/>
      </c>
      <c r="L373" s="30">
        <f>IF(OR(E373="",I373=""),"",I373+IF(K373="",0,K373))</f>
        <v/>
      </c>
      <c r="M373" s="25">
        <f>IF(E373="","",IFERROR(IF(F373="",0.2,IF(AND(VLOOKUP(E373,'Vendor Master'!$B$5:$Q$54,7,FALSE)="Y",C373&gt;=VLOOKUP(E373,'Vendor Master'!$B$5:$Q$54,9,FALSE),C373&lt;=VLOOKUP(E373,'Vendor Master'!$B$5:$Q$54,10,FALSE)),VLOOKUP(E373,'Vendor Master'!$B$5:$Q$54,11,FALSE),VLOOKUP(E373,'Vendor Master'!$B$5:$Q$54,6,FALSE))),""))</f>
        <v/>
      </c>
      <c r="N373" s="30">
        <f>IF(OR(E373="",I373="",M373=""),"",I373*M373)</f>
        <v/>
      </c>
      <c r="O373" s="30">
        <f>IF(OR(E373="",L373=""),"",L373-IF(N373="",0,N373))</f>
        <v/>
      </c>
      <c r="P373" s="26" t="n"/>
      <c r="Q373" s="23" t="n"/>
      <c r="R373" s="28" t="n"/>
      <c r="S373" s="22">
        <f>IF(OR(R373="",O373=""),"",IF(ROUND(R373,2)=ROUND(O373,2),"OK","CHECK"))</f>
        <v/>
      </c>
      <c r="T373" s="31">
        <f>IF(OR(R373="",O373=""),"",R373-O373)</f>
        <v/>
      </c>
      <c r="U373" s="19" t="n"/>
      <c r="V373" s="23" t="n"/>
      <c r="W373" s="32">
        <f>IF(V373="","",IFERROR(VLOOKUP(V373,'Challan Master'!$B$5:$D$124,3,FALSE),""))</f>
        <v/>
      </c>
      <c r="X373" s="22">
        <f>IF(V373="","",IFERROR(VLOOKUP(V373,'Challan Master'!$B$5:$D$124,2,FALSE),""))</f>
        <v/>
      </c>
      <c r="Y373" s="23" t="n"/>
    </row>
    <row r="374">
      <c r="A374" s="22">
        <f>IF(C374="","",ROW()-4)</f>
        <v/>
      </c>
      <c r="B374" s="22">
        <f>IF(C374="","",IF(MONTH(C374)&lt;=3,"Q4",IF(MONTH(C374)&lt;=6,"Q1",IF(MONTH(C374)&lt;=9,"Q2","Q3"))))</f>
        <v/>
      </c>
      <c r="C374" s="26" t="n"/>
      <c r="D374" s="23" t="n"/>
      <c r="E374" s="19" t="n"/>
      <c r="F374" s="22">
        <f>IF(E374="","",IFERROR(VLOOKUP(E374,'Vendor Master'!$B$5:$Q$54,2,FALSE),""))</f>
        <v/>
      </c>
      <c r="G374" s="22">
        <f>IF(E374="","",IFERROR(VLOOKUP(E374,'Vendor Master'!$B$5:$Q$54,4,FALSE),""))</f>
        <v/>
      </c>
      <c r="H374" s="20">
        <f>IF(E374="","",IFERROR(VLOOKUP(G374,'Rate Master'!$B$5:$C$16,2,FALSE),""))</f>
        <v/>
      </c>
      <c r="I374" s="28" t="n"/>
      <c r="J374" s="29">
        <f>IF(E374="","",IFERROR(IF(VLOOKUP(E374,'Vendor Master'!$B$5:$Q$54,12,FALSE)="Y",VLOOKUP(E374,'Vendor Master'!$B$5:$Q$54,14,FALSE),0),""))</f>
        <v/>
      </c>
      <c r="K374" s="30">
        <f>IF(OR(E374="",I374="",J374=""),"",I374*J374)</f>
        <v/>
      </c>
      <c r="L374" s="30">
        <f>IF(OR(E374="",I374=""),"",I374+IF(K374="",0,K374))</f>
        <v/>
      </c>
      <c r="M374" s="25">
        <f>IF(E374="","",IFERROR(IF(F374="",0.2,IF(AND(VLOOKUP(E374,'Vendor Master'!$B$5:$Q$54,7,FALSE)="Y",C374&gt;=VLOOKUP(E374,'Vendor Master'!$B$5:$Q$54,9,FALSE),C374&lt;=VLOOKUP(E374,'Vendor Master'!$B$5:$Q$54,10,FALSE)),VLOOKUP(E374,'Vendor Master'!$B$5:$Q$54,11,FALSE),VLOOKUP(E374,'Vendor Master'!$B$5:$Q$54,6,FALSE))),""))</f>
        <v/>
      </c>
      <c r="N374" s="30">
        <f>IF(OR(E374="",I374="",M374=""),"",I374*M374)</f>
        <v/>
      </c>
      <c r="O374" s="30">
        <f>IF(OR(E374="",L374=""),"",L374-IF(N374="",0,N374))</f>
        <v/>
      </c>
      <c r="P374" s="26" t="n"/>
      <c r="Q374" s="23" t="n"/>
      <c r="R374" s="28" t="n"/>
      <c r="S374" s="22">
        <f>IF(OR(R374="",O374=""),"",IF(ROUND(R374,2)=ROUND(O374,2),"OK","CHECK"))</f>
        <v/>
      </c>
      <c r="T374" s="31">
        <f>IF(OR(R374="",O374=""),"",R374-O374)</f>
        <v/>
      </c>
      <c r="U374" s="19" t="n"/>
      <c r="V374" s="23" t="n"/>
      <c r="W374" s="32">
        <f>IF(V374="","",IFERROR(VLOOKUP(V374,'Challan Master'!$B$5:$D$124,3,FALSE),""))</f>
        <v/>
      </c>
      <c r="X374" s="22">
        <f>IF(V374="","",IFERROR(VLOOKUP(V374,'Challan Master'!$B$5:$D$124,2,FALSE),""))</f>
        <v/>
      </c>
      <c r="Y374" s="23" t="n"/>
    </row>
    <row r="375">
      <c r="A375" s="22">
        <f>IF(C375="","",ROW()-4)</f>
        <v/>
      </c>
      <c r="B375" s="22">
        <f>IF(C375="","",IF(MONTH(C375)&lt;=3,"Q4",IF(MONTH(C375)&lt;=6,"Q1",IF(MONTH(C375)&lt;=9,"Q2","Q3"))))</f>
        <v/>
      </c>
      <c r="C375" s="26" t="n"/>
      <c r="D375" s="23" t="n"/>
      <c r="E375" s="19" t="n"/>
      <c r="F375" s="22">
        <f>IF(E375="","",IFERROR(VLOOKUP(E375,'Vendor Master'!$B$5:$Q$54,2,FALSE),""))</f>
        <v/>
      </c>
      <c r="G375" s="22">
        <f>IF(E375="","",IFERROR(VLOOKUP(E375,'Vendor Master'!$B$5:$Q$54,4,FALSE),""))</f>
        <v/>
      </c>
      <c r="H375" s="20">
        <f>IF(E375="","",IFERROR(VLOOKUP(G375,'Rate Master'!$B$5:$C$16,2,FALSE),""))</f>
        <v/>
      </c>
      <c r="I375" s="28" t="n"/>
      <c r="J375" s="29">
        <f>IF(E375="","",IFERROR(IF(VLOOKUP(E375,'Vendor Master'!$B$5:$Q$54,12,FALSE)="Y",VLOOKUP(E375,'Vendor Master'!$B$5:$Q$54,14,FALSE),0),""))</f>
        <v/>
      </c>
      <c r="K375" s="30">
        <f>IF(OR(E375="",I375="",J375=""),"",I375*J375)</f>
        <v/>
      </c>
      <c r="L375" s="30">
        <f>IF(OR(E375="",I375=""),"",I375+IF(K375="",0,K375))</f>
        <v/>
      </c>
      <c r="M375" s="25">
        <f>IF(E375="","",IFERROR(IF(F375="",0.2,IF(AND(VLOOKUP(E375,'Vendor Master'!$B$5:$Q$54,7,FALSE)="Y",C375&gt;=VLOOKUP(E375,'Vendor Master'!$B$5:$Q$54,9,FALSE),C375&lt;=VLOOKUP(E375,'Vendor Master'!$B$5:$Q$54,10,FALSE)),VLOOKUP(E375,'Vendor Master'!$B$5:$Q$54,11,FALSE),VLOOKUP(E375,'Vendor Master'!$B$5:$Q$54,6,FALSE))),""))</f>
        <v/>
      </c>
      <c r="N375" s="30">
        <f>IF(OR(E375="",I375="",M375=""),"",I375*M375)</f>
        <v/>
      </c>
      <c r="O375" s="30">
        <f>IF(OR(E375="",L375=""),"",L375-IF(N375="",0,N375))</f>
        <v/>
      </c>
      <c r="P375" s="26" t="n"/>
      <c r="Q375" s="23" t="n"/>
      <c r="R375" s="28" t="n"/>
      <c r="S375" s="22">
        <f>IF(OR(R375="",O375=""),"",IF(ROUND(R375,2)=ROUND(O375,2),"OK","CHECK"))</f>
        <v/>
      </c>
      <c r="T375" s="31">
        <f>IF(OR(R375="",O375=""),"",R375-O375)</f>
        <v/>
      </c>
      <c r="U375" s="19" t="n"/>
      <c r="V375" s="23" t="n"/>
      <c r="W375" s="32">
        <f>IF(V375="","",IFERROR(VLOOKUP(V375,'Challan Master'!$B$5:$D$124,3,FALSE),""))</f>
        <v/>
      </c>
      <c r="X375" s="22">
        <f>IF(V375="","",IFERROR(VLOOKUP(V375,'Challan Master'!$B$5:$D$124,2,FALSE),""))</f>
        <v/>
      </c>
      <c r="Y375" s="23" t="n"/>
    </row>
    <row r="376">
      <c r="A376" s="22">
        <f>IF(C376="","",ROW()-4)</f>
        <v/>
      </c>
      <c r="B376" s="22">
        <f>IF(C376="","",IF(MONTH(C376)&lt;=3,"Q4",IF(MONTH(C376)&lt;=6,"Q1",IF(MONTH(C376)&lt;=9,"Q2","Q3"))))</f>
        <v/>
      </c>
      <c r="C376" s="26" t="n"/>
      <c r="D376" s="23" t="n"/>
      <c r="E376" s="19" t="n"/>
      <c r="F376" s="22">
        <f>IF(E376="","",IFERROR(VLOOKUP(E376,'Vendor Master'!$B$5:$Q$54,2,FALSE),""))</f>
        <v/>
      </c>
      <c r="G376" s="22">
        <f>IF(E376="","",IFERROR(VLOOKUP(E376,'Vendor Master'!$B$5:$Q$54,4,FALSE),""))</f>
        <v/>
      </c>
      <c r="H376" s="20">
        <f>IF(E376="","",IFERROR(VLOOKUP(G376,'Rate Master'!$B$5:$C$16,2,FALSE),""))</f>
        <v/>
      </c>
      <c r="I376" s="28" t="n"/>
      <c r="J376" s="29">
        <f>IF(E376="","",IFERROR(IF(VLOOKUP(E376,'Vendor Master'!$B$5:$Q$54,12,FALSE)="Y",VLOOKUP(E376,'Vendor Master'!$B$5:$Q$54,14,FALSE),0),""))</f>
        <v/>
      </c>
      <c r="K376" s="30">
        <f>IF(OR(E376="",I376="",J376=""),"",I376*J376)</f>
        <v/>
      </c>
      <c r="L376" s="30">
        <f>IF(OR(E376="",I376=""),"",I376+IF(K376="",0,K376))</f>
        <v/>
      </c>
      <c r="M376" s="25">
        <f>IF(E376="","",IFERROR(IF(F376="",0.2,IF(AND(VLOOKUP(E376,'Vendor Master'!$B$5:$Q$54,7,FALSE)="Y",C376&gt;=VLOOKUP(E376,'Vendor Master'!$B$5:$Q$54,9,FALSE),C376&lt;=VLOOKUP(E376,'Vendor Master'!$B$5:$Q$54,10,FALSE)),VLOOKUP(E376,'Vendor Master'!$B$5:$Q$54,11,FALSE),VLOOKUP(E376,'Vendor Master'!$B$5:$Q$54,6,FALSE))),""))</f>
        <v/>
      </c>
      <c r="N376" s="30">
        <f>IF(OR(E376="",I376="",M376=""),"",I376*M376)</f>
        <v/>
      </c>
      <c r="O376" s="30">
        <f>IF(OR(E376="",L376=""),"",L376-IF(N376="",0,N376))</f>
        <v/>
      </c>
      <c r="P376" s="26" t="n"/>
      <c r="Q376" s="23" t="n"/>
      <c r="R376" s="28" t="n"/>
      <c r="S376" s="22">
        <f>IF(OR(R376="",O376=""),"",IF(ROUND(R376,2)=ROUND(O376,2),"OK","CHECK"))</f>
        <v/>
      </c>
      <c r="T376" s="31">
        <f>IF(OR(R376="",O376=""),"",R376-O376)</f>
        <v/>
      </c>
      <c r="U376" s="19" t="n"/>
      <c r="V376" s="23" t="n"/>
      <c r="W376" s="32">
        <f>IF(V376="","",IFERROR(VLOOKUP(V376,'Challan Master'!$B$5:$D$124,3,FALSE),""))</f>
        <v/>
      </c>
      <c r="X376" s="22">
        <f>IF(V376="","",IFERROR(VLOOKUP(V376,'Challan Master'!$B$5:$D$124,2,FALSE),""))</f>
        <v/>
      </c>
      <c r="Y376" s="23" t="n"/>
    </row>
    <row r="377">
      <c r="A377" s="22">
        <f>IF(C377="","",ROW()-4)</f>
        <v/>
      </c>
      <c r="B377" s="22">
        <f>IF(C377="","",IF(MONTH(C377)&lt;=3,"Q4",IF(MONTH(C377)&lt;=6,"Q1",IF(MONTH(C377)&lt;=9,"Q2","Q3"))))</f>
        <v/>
      </c>
      <c r="C377" s="26" t="n"/>
      <c r="D377" s="23" t="n"/>
      <c r="E377" s="19" t="n"/>
      <c r="F377" s="22">
        <f>IF(E377="","",IFERROR(VLOOKUP(E377,'Vendor Master'!$B$5:$Q$54,2,FALSE),""))</f>
        <v/>
      </c>
      <c r="G377" s="22">
        <f>IF(E377="","",IFERROR(VLOOKUP(E377,'Vendor Master'!$B$5:$Q$54,4,FALSE),""))</f>
        <v/>
      </c>
      <c r="H377" s="20">
        <f>IF(E377="","",IFERROR(VLOOKUP(G377,'Rate Master'!$B$5:$C$16,2,FALSE),""))</f>
        <v/>
      </c>
      <c r="I377" s="28" t="n"/>
      <c r="J377" s="29">
        <f>IF(E377="","",IFERROR(IF(VLOOKUP(E377,'Vendor Master'!$B$5:$Q$54,12,FALSE)="Y",VLOOKUP(E377,'Vendor Master'!$B$5:$Q$54,14,FALSE),0),""))</f>
        <v/>
      </c>
      <c r="K377" s="30">
        <f>IF(OR(E377="",I377="",J377=""),"",I377*J377)</f>
        <v/>
      </c>
      <c r="L377" s="30">
        <f>IF(OR(E377="",I377=""),"",I377+IF(K377="",0,K377))</f>
        <v/>
      </c>
      <c r="M377" s="25">
        <f>IF(E377="","",IFERROR(IF(F377="",0.2,IF(AND(VLOOKUP(E377,'Vendor Master'!$B$5:$Q$54,7,FALSE)="Y",C377&gt;=VLOOKUP(E377,'Vendor Master'!$B$5:$Q$54,9,FALSE),C377&lt;=VLOOKUP(E377,'Vendor Master'!$B$5:$Q$54,10,FALSE)),VLOOKUP(E377,'Vendor Master'!$B$5:$Q$54,11,FALSE),VLOOKUP(E377,'Vendor Master'!$B$5:$Q$54,6,FALSE))),""))</f>
        <v/>
      </c>
      <c r="N377" s="30">
        <f>IF(OR(E377="",I377="",M377=""),"",I377*M377)</f>
        <v/>
      </c>
      <c r="O377" s="30">
        <f>IF(OR(E377="",L377=""),"",L377-IF(N377="",0,N377))</f>
        <v/>
      </c>
      <c r="P377" s="26" t="n"/>
      <c r="Q377" s="23" t="n"/>
      <c r="R377" s="28" t="n"/>
      <c r="S377" s="22">
        <f>IF(OR(R377="",O377=""),"",IF(ROUND(R377,2)=ROUND(O377,2),"OK","CHECK"))</f>
        <v/>
      </c>
      <c r="T377" s="31">
        <f>IF(OR(R377="",O377=""),"",R377-O377)</f>
        <v/>
      </c>
      <c r="U377" s="19" t="n"/>
      <c r="V377" s="23" t="n"/>
      <c r="W377" s="32">
        <f>IF(V377="","",IFERROR(VLOOKUP(V377,'Challan Master'!$B$5:$D$124,3,FALSE),""))</f>
        <v/>
      </c>
      <c r="X377" s="22">
        <f>IF(V377="","",IFERROR(VLOOKUP(V377,'Challan Master'!$B$5:$D$124,2,FALSE),""))</f>
        <v/>
      </c>
      <c r="Y377" s="23" t="n"/>
    </row>
    <row r="378">
      <c r="A378" s="22">
        <f>IF(C378="","",ROW()-4)</f>
        <v/>
      </c>
      <c r="B378" s="22">
        <f>IF(C378="","",IF(MONTH(C378)&lt;=3,"Q4",IF(MONTH(C378)&lt;=6,"Q1",IF(MONTH(C378)&lt;=9,"Q2","Q3"))))</f>
        <v/>
      </c>
      <c r="C378" s="26" t="n"/>
      <c r="D378" s="23" t="n"/>
      <c r="E378" s="19" t="n"/>
      <c r="F378" s="22">
        <f>IF(E378="","",IFERROR(VLOOKUP(E378,'Vendor Master'!$B$5:$Q$54,2,FALSE),""))</f>
        <v/>
      </c>
      <c r="G378" s="22">
        <f>IF(E378="","",IFERROR(VLOOKUP(E378,'Vendor Master'!$B$5:$Q$54,4,FALSE),""))</f>
        <v/>
      </c>
      <c r="H378" s="20">
        <f>IF(E378="","",IFERROR(VLOOKUP(G378,'Rate Master'!$B$5:$C$16,2,FALSE),""))</f>
        <v/>
      </c>
      <c r="I378" s="28" t="n"/>
      <c r="J378" s="29">
        <f>IF(E378="","",IFERROR(IF(VLOOKUP(E378,'Vendor Master'!$B$5:$Q$54,12,FALSE)="Y",VLOOKUP(E378,'Vendor Master'!$B$5:$Q$54,14,FALSE),0),""))</f>
        <v/>
      </c>
      <c r="K378" s="30">
        <f>IF(OR(E378="",I378="",J378=""),"",I378*J378)</f>
        <v/>
      </c>
      <c r="L378" s="30">
        <f>IF(OR(E378="",I378=""),"",I378+IF(K378="",0,K378))</f>
        <v/>
      </c>
      <c r="M378" s="25">
        <f>IF(E378="","",IFERROR(IF(F378="",0.2,IF(AND(VLOOKUP(E378,'Vendor Master'!$B$5:$Q$54,7,FALSE)="Y",C378&gt;=VLOOKUP(E378,'Vendor Master'!$B$5:$Q$54,9,FALSE),C378&lt;=VLOOKUP(E378,'Vendor Master'!$B$5:$Q$54,10,FALSE)),VLOOKUP(E378,'Vendor Master'!$B$5:$Q$54,11,FALSE),VLOOKUP(E378,'Vendor Master'!$B$5:$Q$54,6,FALSE))),""))</f>
        <v/>
      </c>
      <c r="N378" s="30">
        <f>IF(OR(E378="",I378="",M378=""),"",I378*M378)</f>
        <v/>
      </c>
      <c r="O378" s="30">
        <f>IF(OR(E378="",L378=""),"",L378-IF(N378="",0,N378))</f>
        <v/>
      </c>
      <c r="P378" s="26" t="n"/>
      <c r="Q378" s="23" t="n"/>
      <c r="R378" s="28" t="n"/>
      <c r="S378" s="22">
        <f>IF(OR(R378="",O378=""),"",IF(ROUND(R378,2)=ROUND(O378,2),"OK","CHECK"))</f>
        <v/>
      </c>
      <c r="T378" s="31">
        <f>IF(OR(R378="",O378=""),"",R378-O378)</f>
        <v/>
      </c>
      <c r="U378" s="19" t="n"/>
      <c r="V378" s="23" t="n"/>
      <c r="W378" s="32">
        <f>IF(V378="","",IFERROR(VLOOKUP(V378,'Challan Master'!$B$5:$D$124,3,FALSE),""))</f>
        <v/>
      </c>
      <c r="X378" s="22">
        <f>IF(V378="","",IFERROR(VLOOKUP(V378,'Challan Master'!$B$5:$D$124,2,FALSE),""))</f>
        <v/>
      </c>
      <c r="Y378" s="23" t="n"/>
    </row>
    <row r="379">
      <c r="A379" s="22">
        <f>IF(C379="","",ROW()-4)</f>
        <v/>
      </c>
      <c r="B379" s="22">
        <f>IF(C379="","",IF(MONTH(C379)&lt;=3,"Q4",IF(MONTH(C379)&lt;=6,"Q1",IF(MONTH(C379)&lt;=9,"Q2","Q3"))))</f>
        <v/>
      </c>
      <c r="C379" s="26" t="n"/>
      <c r="D379" s="23" t="n"/>
      <c r="E379" s="19" t="n"/>
      <c r="F379" s="22">
        <f>IF(E379="","",IFERROR(VLOOKUP(E379,'Vendor Master'!$B$5:$Q$54,2,FALSE),""))</f>
        <v/>
      </c>
      <c r="G379" s="22">
        <f>IF(E379="","",IFERROR(VLOOKUP(E379,'Vendor Master'!$B$5:$Q$54,4,FALSE),""))</f>
        <v/>
      </c>
      <c r="H379" s="20">
        <f>IF(E379="","",IFERROR(VLOOKUP(G379,'Rate Master'!$B$5:$C$16,2,FALSE),""))</f>
        <v/>
      </c>
      <c r="I379" s="28" t="n"/>
      <c r="J379" s="29">
        <f>IF(E379="","",IFERROR(IF(VLOOKUP(E379,'Vendor Master'!$B$5:$Q$54,12,FALSE)="Y",VLOOKUP(E379,'Vendor Master'!$B$5:$Q$54,14,FALSE),0),""))</f>
        <v/>
      </c>
      <c r="K379" s="30">
        <f>IF(OR(E379="",I379="",J379=""),"",I379*J379)</f>
        <v/>
      </c>
      <c r="L379" s="30">
        <f>IF(OR(E379="",I379=""),"",I379+IF(K379="",0,K379))</f>
        <v/>
      </c>
      <c r="M379" s="25">
        <f>IF(E379="","",IFERROR(IF(F379="",0.2,IF(AND(VLOOKUP(E379,'Vendor Master'!$B$5:$Q$54,7,FALSE)="Y",C379&gt;=VLOOKUP(E379,'Vendor Master'!$B$5:$Q$54,9,FALSE),C379&lt;=VLOOKUP(E379,'Vendor Master'!$B$5:$Q$54,10,FALSE)),VLOOKUP(E379,'Vendor Master'!$B$5:$Q$54,11,FALSE),VLOOKUP(E379,'Vendor Master'!$B$5:$Q$54,6,FALSE))),""))</f>
        <v/>
      </c>
      <c r="N379" s="30">
        <f>IF(OR(E379="",I379="",M379=""),"",I379*M379)</f>
        <v/>
      </c>
      <c r="O379" s="30">
        <f>IF(OR(E379="",L379=""),"",L379-IF(N379="",0,N379))</f>
        <v/>
      </c>
      <c r="P379" s="26" t="n"/>
      <c r="Q379" s="23" t="n"/>
      <c r="R379" s="28" t="n"/>
      <c r="S379" s="22">
        <f>IF(OR(R379="",O379=""),"",IF(ROUND(R379,2)=ROUND(O379,2),"OK","CHECK"))</f>
        <v/>
      </c>
      <c r="T379" s="31">
        <f>IF(OR(R379="",O379=""),"",R379-O379)</f>
        <v/>
      </c>
      <c r="U379" s="19" t="n"/>
      <c r="V379" s="23" t="n"/>
      <c r="W379" s="32">
        <f>IF(V379="","",IFERROR(VLOOKUP(V379,'Challan Master'!$B$5:$D$124,3,FALSE),""))</f>
        <v/>
      </c>
      <c r="X379" s="22">
        <f>IF(V379="","",IFERROR(VLOOKUP(V379,'Challan Master'!$B$5:$D$124,2,FALSE),""))</f>
        <v/>
      </c>
      <c r="Y379" s="23" t="n"/>
    </row>
    <row r="380">
      <c r="A380" s="22">
        <f>IF(C380="","",ROW()-4)</f>
        <v/>
      </c>
      <c r="B380" s="22">
        <f>IF(C380="","",IF(MONTH(C380)&lt;=3,"Q4",IF(MONTH(C380)&lt;=6,"Q1",IF(MONTH(C380)&lt;=9,"Q2","Q3"))))</f>
        <v/>
      </c>
      <c r="C380" s="26" t="n"/>
      <c r="D380" s="23" t="n"/>
      <c r="E380" s="19" t="n"/>
      <c r="F380" s="22">
        <f>IF(E380="","",IFERROR(VLOOKUP(E380,'Vendor Master'!$B$5:$Q$54,2,FALSE),""))</f>
        <v/>
      </c>
      <c r="G380" s="22">
        <f>IF(E380="","",IFERROR(VLOOKUP(E380,'Vendor Master'!$B$5:$Q$54,4,FALSE),""))</f>
        <v/>
      </c>
      <c r="H380" s="20">
        <f>IF(E380="","",IFERROR(VLOOKUP(G380,'Rate Master'!$B$5:$C$16,2,FALSE),""))</f>
        <v/>
      </c>
      <c r="I380" s="28" t="n"/>
      <c r="J380" s="29">
        <f>IF(E380="","",IFERROR(IF(VLOOKUP(E380,'Vendor Master'!$B$5:$Q$54,12,FALSE)="Y",VLOOKUP(E380,'Vendor Master'!$B$5:$Q$54,14,FALSE),0),""))</f>
        <v/>
      </c>
      <c r="K380" s="30">
        <f>IF(OR(E380="",I380="",J380=""),"",I380*J380)</f>
        <v/>
      </c>
      <c r="L380" s="30">
        <f>IF(OR(E380="",I380=""),"",I380+IF(K380="",0,K380))</f>
        <v/>
      </c>
      <c r="M380" s="25">
        <f>IF(E380="","",IFERROR(IF(F380="",0.2,IF(AND(VLOOKUP(E380,'Vendor Master'!$B$5:$Q$54,7,FALSE)="Y",C380&gt;=VLOOKUP(E380,'Vendor Master'!$B$5:$Q$54,9,FALSE),C380&lt;=VLOOKUP(E380,'Vendor Master'!$B$5:$Q$54,10,FALSE)),VLOOKUP(E380,'Vendor Master'!$B$5:$Q$54,11,FALSE),VLOOKUP(E380,'Vendor Master'!$B$5:$Q$54,6,FALSE))),""))</f>
        <v/>
      </c>
      <c r="N380" s="30">
        <f>IF(OR(E380="",I380="",M380=""),"",I380*M380)</f>
        <v/>
      </c>
      <c r="O380" s="30">
        <f>IF(OR(E380="",L380=""),"",L380-IF(N380="",0,N380))</f>
        <v/>
      </c>
      <c r="P380" s="26" t="n"/>
      <c r="Q380" s="23" t="n"/>
      <c r="R380" s="28" t="n"/>
      <c r="S380" s="22">
        <f>IF(OR(R380="",O380=""),"",IF(ROUND(R380,2)=ROUND(O380,2),"OK","CHECK"))</f>
        <v/>
      </c>
      <c r="T380" s="31">
        <f>IF(OR(R380="",O380=""),"",R380-O380)</f>
        <v/>
      </c>
      <c r="U380" s="19" t="n"/>
      <c r="V380" s="23" t="n"/>
      <c r="W380" s="32">
        <f>IF(V380="","",IFERROR(VLOOKUP(V380,'Challan Master'!$B$5:$D$124,3,FALSE),""))</f>
        <v/>
      </c>
      <c r="X380" s="22">
        <f>IF(V380="","",IFERROR(VLOOKUP(V380,'Challan Master'!$B$5:$D$124,2,FALSE),""))</f>
        <v/>
      </c>
      <c r="Y380" s="23" t="n"/>
    </row>
    <row r="381">
      <c r="A381" s="22">
        <f>IF(C381="","",ROW()-4)</f>
        <v/>
      </c>
      <c r="B381" s="22">
        <f>IF(C381="","",IF(MONTH(C381)&lt;=3,"Q4",IF(MONTH(C381)&lt;=6,"Q1",IF(MONTH(C381)&lt;=9,"Q2","Q3"))))</f>
        <v/>
      </c>
      <c r="C381" s="26" t="n"/>
      <c r="D381" s="23" t="n"/>
      <c r="E381" s="19" t="n"/>
      <c r="F381" s="22">
        <f>IF(E381="","",IFERROR(VLOOKUP(E381,'Vendor Master'!$B$5:$Q$54,2,FALSE),""))</f>
        <v/>
      </c>
      <c r="G381" s="22">
        <f>IF(E381="","",IFERROR(VLOOKUP(E381,'Vendor Master'!$B$5:$Q$54,4,FALSE),""))</f>
        <v/>
      </c>
      <c r="H381" s="20">
        <f>IF(E381="","",IFERROR(VLOOKUP(G381,'Rate Master'!$B$5:$C$16,2,FALSE),""))</f>
        <v/>
      </c>
      <c r="I381" s="28" t="n"/>
      <c r="J381" s="29">
        <f>IF(E381="","",IFERROR(IF(VLOOKUP(E381,'Vendor Master'!$B$5:$Q$54,12,FALSE)="Y",VLOOKUP(E381,'Vendor Master'!$B$5:$Q$54,14,FALSE),0),""))</f>
        <v/>
      </c>
      <c r="K381" s="30">
        <f>IF(OR(E381="",I381="",J381=""),"",I381*J381)</f>
        <v/>
      </c>
      <c r="L381" s="30">
        <f>IF(OR(E381="",I381=""),"",I381+IF(K381="",0,K381))</f>
        <v/>
      </c>
      <c r="M381" s="25">
        <f>IF(E381="","",IFERROR(IF(F381="",0.2,IF(AND(VLOOKUP(E381,'Vendor Master'!$B$5:$Q$54,7,FALSE)="Y",C381&gt;=VLOOKUP(E381,'Vendor Master'!$B$5:$Q$54,9,FALSE),C381&lt;=VLOOKUP(E381,'Vendor Master'!$B$5:$Q$54,10,FALSE)),VLOOKUP(E381,'Vendor Master'!$B$5:$Q$54,11,FALSE),VLOOKUP(E381,'Vendor Master'!$B$5:$Q$54,6,FALSE))),""))</f>
        <v/>
      </c>
      <c r="N381" s="30">
        <f>IF(OR(E381="",I381="",M381=""),"",I381*M381)</f>
        <v/>
      </c>
      <c r="O381" s="30">
        <f>IF(OR(E381="",L381=""),"",L381-IF(N381="",0,N381))</f>
        <v/>
      </c>
      <c r="P381" s="26" t="n"/>
      <c r="Q381" s="23" t="n"/>
      <c r="R381" s="28" t="n"/>
      <c r="S381" s="22">
        <f>IF(OR(R381="",O381=""),"",IF(ROUND(R381,2)=ROUND(O381,2),"OK","CHECK"))</f>
        <v/>
      </c>
      <c r="T381" s="31">
        <f>IF(OR(R381="",O381=""),"",R381-O381)</f>
        <v/>
      </c>
      <c r="U381" s="19" t="n"/>
      <c r="V381" s="23" t="n"/>
      <c r="W381" s="32">
        <f>IF(V381="","",IFERROR(VLOOKUP(V381,'Challan Master'!$B$5:$D$124,3,FALSE),""))</f>
        <v/>
      </c>
      <c r="X381" s="22">
        <f>IF(V381="","",IFERROR(VLOOKUP(V381,'Challan Master'!$B$5:$D$124,2,FALSE),""))</f>
        <v/>
      </c>
      <c r="Y381" s="23" t="n"/>
    </row>
    <row r="382">
      <c r="A382" s="22">
        <f>IF(C382="","",ROW()-4)</f>
        <v/>
      </c>
      <c r="B382" s="22">
        <f>IF(C382="","",IF(MONTH(C382)&lt;=3,"Q4",IF(MONTH(C382)&lt;=6,"Q1",IF(MONTH(C382)&lt;=9,"Q2","Q3"))))</f>
        <v/>
      </c>
      <c r="C382" s="26" t="n"/>
      <c r="D382" s="23" t="n"/>
      <c r="E382" s="19" t="n"/>
      <c r="F382" s="22">
        <f>IF(E382="","",IFERROR(VLOOKUP(E382,'Vendor Master'!$B$5:$Q$54,2,FALSE),""))</f>
        <v/>
      </c>
      <c r="G382" s="22">
        <f>IF(E382="","",IFERROR(VLOOKUP(E382,'Vendor Master'!$B$5:$Q$54,4,FALSE),""))</f>
        <v/>
      </c>
      <c r="H382" s="20">
        <f>IF(E382="","",IFERROR(VLOOKUP(G382,'Rate Master'!$B$5:$C$16,2,FALSE),""))</f>
        <v/>
      </c>
      <c r="I382" s="28" t="n"/>
      <c r="J382" s="29">
        <f>IF(E382="","",IFERROR(IF(VLOOKUP(E382,'Vendor Master'!$B$5:$Q$54,12,FALSE)="Y",VLOOKUP(E382,'Vendor Master'!$B$5:$Q$54,14,FALSE),0),""))</f>
        <v/>
      </c>
      <c r="K382" s="30">
        <f>IF(OR(E382="",I382="",J382=""),"",I382*J382)</f>
        <v/>
      </c>
      <c r="L382" s="30">
        <f>IF(OR(E382="",I382=""),"",I382+IF(K382="",0,K382))</f>
        <v/>
      </c>
      <c r="M382" s="25">
        <f>IF(E382="","",IFERROR(IF(F382="",0.2,IF(AND(VLOOKUP(E382,'Vendor Master'!$B$5:$Q$54,7,FALSE)="Y",C382&gt;=VLOOKUP(E382,'Vendor Master'!$B$5:$Q$54,9,FALSE),C382&lt;=VLOOKUP(E382,'Vendor Master'!$B$5:$Q$54,10,FALSE)),VLOOKUP(E382,'Vendor Master'!$B$5:$Q$54,11,FALSE),VLOOKUP(E382,'Vendor Master'!$B$5:$Q$54,6,FALSE))),""))</f>
        <v/>
      </c>
      <c r="N382" s="30">
        <f>IF(OR(E382="",I382="",M382=""),"",I382*M382)</f>
        <v/>
      </c>
      <c r="O382" s="30">
        <f>IF(OR(E382="",L382=""),"",L382-IF(N382="",0,N382))</f>
        <v/>
      </c>
      <c r="P382" s="26" t="n"/>
      <c r="Q382" s="23" t="n"/>
      <c r="R382" s="28" t="n"/>
      <c r="S382" s="22">
        <f>IF(OR(R382="",O382=""),"",IF(ROUND(R382,2)=ROUND(O382,2),"OK","CHECK"))</f>
        <v/>
      </c>
      <c r="T382" s="31">
        <f>IF(OR(R382="",O382=""),"",R382-O382)</f>
        <v/>
      </c>
      <c r="U382" s="19" t="n"/>
      <c r="V382" s="23" t="n"/>
      <c r="W382" s="32">
        <f>IF(V382="","",IFERROR(VLOOKUP(V382,'Challan Master'!$B$5:$D$124,3,FALSE),""))</f>
        <v/>
      </c>
      <c r="X382" s="22">
        <f>IF(V382="","",IFERROR(VLOOKUP(V382,'Challan Master'!$B$5:$D$124,2,FALSE),""))</f>
        <v/>
      </c>
      <c r="Y382" s="23" t="n"/>
    </row>
    <row r="383">
      <c r="A383" s="22">
        <f>IF(C383="","",ROW()-4)</f>
        <v/>
      </c>
      <c r="B383" s="22">
        <f>IF(C383="","",IF(MONTH(C383)&lt;=3,"Q4",IF(MONTH(C383)&lt;=6,"Q1",IF(MONTH(C383)&lt;=9,"Q2","Q3"))))</f>
        <v/>
      </c>
      <c r="C383" s="26" t="n"/>
      <c r="D383" s="23" t="n"/>
      <c r="E383" s="19" t="n"/>
      <c r="F383" s="22">
        <f>IF(E383="","",IFERROR(VLOOKUP(E383,'Vendor Master'!$B$5:$Q$54,2,FALSE),""))</f>
        <v/>
      </c>
      <c r="G383" s="22">
        <f>IF(E383="","",IFERROR(VLOOKUP(E383,'Vendor Master'!$B$5:$Q$54,4,FALSE),""))</f>
        <v/>
      </c>
      <c r="H383" s="20">
        <f>IF(E383="","",IFERROR(VLOOKUP(G383,'Rate Master'!$B$5:$C$16,2,FALSE),""))</f>
        <v/>
      </c>
      <c r="I383" s="28" t="n"/>
      <c r="J383" s="29">
        <f>IF(E383="","",IFERROR(IF(VLOOKUP(E383,'Vendor Master'!$B$5:$Q$54,12,FALSE)="Y",VLOOKUP(E383,'Vendor Master'!$B$5:$Q$54,14,FALSE),0),""))</f>
        <v/>
      </c>
      <c r="K383" s="30">
        <f>IF(OR(E383="",I383="",J383=""),"",I383*J383)</f>
        <v/>
      </c>
      <c r="L383" s="30">
        <f>IF(OR(E383="",I383=""),"",I383+IF(K383="",0,K383))</f>
        <v/>
      </c>
      <c r="M383" s="25">
        <f>IF(E383="","",IFERROR(IF(F383="",0.2,IF(AND(VLOOKUP(E383,'Vendor Master'!$B$5:$Q$54,7,FALSE)="Y",C383&gt;=VLOOKUP(E383,'Vendor Master'!$B$5:$Q$54,9,FALSE),C383&lt;=VLOOKUP(E383,'Vendor Master'!$B$5:$Q$54,10,FALSE)),VLOOKUP(E383,'Vendor Master'!$B$5:$Q$54,11,FALSE),VLOOKUP(E383,'Vendor Master'!$B$5:$Q$54,6,FALSE))),""))</f>
        <v/>
      </c>
      <c r="N383" s="30">
        <f>IF(OR(E383="",I383="",M383=""),"",I383*M383)</f>
        <v/>
      </c>
      <c r="O383" s="30">
        <f>IF(OR(E383="",L383=""),"",L383-IF(N383="",0,N383))</f>
        <v/>
      </c>
      <c r="P383" s="26" t="n"/>
      <c r="Q383" s="23" t="n"/>
      <c r="R383" s="28" t="n"/>
      <c r="S383" s="22">
        <f>IF(OR(R383="",O383=""),"",IF(ROUND(R383,2)=ROUND(O383,2),"OK","CHECK"))</f>
        <v/>
      </c>
      <c r="T383" s="31">
        <f>IF(OR(R383="",O383=""),"",R383-O383)</f>
        <v/>
      </c>
      <c r="U383" s="19" t="n"/>
      <c r="V383" s="23" t="n"/>
      <c r="W383" s="32">
        <f>IF(V383="","",IFERROR(VLOOKUP(V383,'Challan Master'!$B$5:$D$124,3,FALSE),""))</f>
        <v/>
      </c>
      <c r="X383" s="22">
        <f>IF(V383="","",IFERROR(VLOOKUP(V383,'Challan Master'!$B$5:$D$124,2,FALSE),""))</f>
        <v/>
      </c>
      <c r="Y383" s="23" t="n"/>
    </row>
    <row r="384">
      <c r="A384" s="22">
        <f>IF(C384="","",ROW()-4)</f>
        <v/>
      </c>
      <c r="B384" s="22">
        <f>IF(C384="","",IF(MONTH(C384)&lt;=3,"Q4",IF(MONTH(C384)&lt;=6,"Q1",IF(MONTH(C384)&lt;=9,"Q2","Q3"))))</f>
        <v/>
      </c>
      <c r="C384" s="26" t="n"/>
      <c r="D384" s="23" t="n"/>
      <c r="E384" s="19" t="n"/>
      <c r="F384" s="22">
        <f>IF(E384="","",IFERROR(VLOOKUP(E384,'Vendor Master'!$B$5:$Q$54,2,FALSE),""))</f>
        <v/>
      </c>
      <c r="G384" s="22">
        <f>IF(E384="","",IFERROR(VLOOKUP(E384,'Vendor Master'!$B$5:$Q$54,4,FALSE),""))</f>
        <v/>
      </c>
      <c r="H384" s="20">
        <f>IF(E384="","",IFERROR(VLOOKUP(G384,'Rate Master'!$B$5:$C$16,2,FALSE),""))</f>
        <v/>
      </c>
      <c r="I384" s="28" t="n"/>
      <c r="J384" s="29">
        <f>IF(E384="","",IFERROR(IF(VLOOKUP(E384,'Vendor Master'!$B$5:$Q$54,12,FALSE)="Y",VLOOKUP(E384,'Vendor Master'!$B$5:$Q$54,14,FALSE),0),""))</f>
        <v/>
      </c>
      <c r="K384" s="30">
        <f>IF(OR(E384="",I384="",J384=""),"",I384*J384)</f>
        <v/>
      </c>
      <c r="L384" s="30">
        <f>IF(OR(E384="",I384=""),"",I384+IF(K384="",0,K384))</f>
        <v/>
      </c>
      <c r="M384" s="25">
        <f>IF(E384="","",IFERROR(IF(F384="",0.2,IF(AND(VLOOKUP(E384,'Vendor Master'!$B$5:$Q$54,7,FALSE)="Y",C384&gt;=VLOOKUP(E384,'Vendor Master'!$B$5:$Q$54,9,FALSE),C384&lt;=VLOOKUP(E384,'Vendor Master'!$B$5:$Q$54,10,FALSE)),VLOOKUP(E384,'Vendor Master'!$B$5:$Q$54,11,FALSE),VLOOKUP(E384,'Vendor Master'!$B$5:$Q$54,6,FALSE))),""))</f>
        <v/>
      </c>
      <c r="N384" s="30">
        <f>IF(OR(E384="",I384="",M384=""),"",I384*M384)</f>
        <v/>
      </c>
      <c r="O384" s="30">
        <f>IF(OR(E384="",L384=""),"",L384-IF(N384="",0,N384))</f>
        <v/>
      </c>
      <c r="P384" s="26" t="n"/>
      <c r="Q384" s="23" t="n"/>
      <c r="R384" s="28" t="n"/>
      <c r="S384" s="22">
        <f>IF(OR(R384="",O384=""),"",IF(ROUND(R384,2)=ROUND(O384,2),"OK","CHECK"))</f>
        <v/>
      </c>
      <c r="T384" s="31">
        <f>IF(OR(R384="",O384=""),"",R384-O384)</f>
        <v/>
      </c>
      <c r="U384" s="19" t="n"/>
      <c r="V384" s="23" t="n"/>
      <c r="W384" s="32">
        <f>IF(V384="","",IFERROR(VLOOKUP(V384,'Challan Master'!$B$5:$D$124,3,FALSE),""))</f>
        <v/>
      </c>
      <c r="X384" s="22">
        <f>IF(V384="","",IFERROR(VLOOKUP(V384,'Challan Master'!$B$5:$D$124,2,FALSE),""))</f>
        <v/>
      </c>
      <c r="Y384" s="23" t="n"/>
    </row>
    <row r="385">
      <c r="A385" s="22">
        <f>IF(C385="","",ROW()-4)</f>
        <v/>
      </c>
      <c r="B385" s="22">
        <f>IF(C385="","",IF(MONTH(C385)&lt;=3,"Q4",IF(MONTH(C385)&lt;=6,"Q1",IF(MONTH(C385)&lt;=9,"Q2","Q3"))))</f>
        <v/>
      </c>
      <c r="C385" s="26" t="n"/>
      <c r="D385" s="23" t="n"/>
      <c r="E385" s="19" t="n"/>
      <c r="F385" s="22">
        <f>IF(E385="","",IFERROR(VLOOKUP(E385,'Vendor Master'!$B$5:$Q$54,2,FALSE),""))</f>
        <v/>
      </c>
      <c r="G385" s="22">
        <f>IF(E385="","",IFERROR(VLOOKUP(E385,'Vendor Master'!$B$5:$Q$54,4,FALSE),""))</f>
        <v/>
      </c>
      <c r="H385" s="20">
        <f>IF(E385="","",IFERROR(VLOOKUP(G385,'Rate Master'!$B$5:$C$16,2,FALSE),""))</f>
        <v/>
      </c>
      <c r="I385" s="28" t="n"/>
      <c r="J385" s="29">
        <f>IF(E385="","",IFERROR(IF(VLOOKUP(E385,'Vendor Master'!$B$5:$Q$54,12,FALSE)="Y",VLOOKUP(E385,'Vendor Master'!$B$5:$Q$54,14,FALSE),0),""))</f>
        <v/>
      </c>
      <c r="K385" s="30">
        <f>IF(OR(E385="",I385="",J385=""),"",I385*J385)</f>
        <v/>
      </c>
      <c r="L385" s="30">
        <f>IF(OR(E385="",I385=""),"",I385+IF(K385="",0,K385))</f>
        <v/>
      </c>
      <c r="M385" s="25">
        <f>IF(E385="","",IFERROR(IF(F385="",0.2,IF(AND(VLOOKUP(E385,'Vendor Master'!$B$5:$Q$54,7,FALSE)="Y",C385&gt;=VLOOKUP(E385,'Vendor Master'!$B$5:$Q$54,9,FALSE),C385&lt;=VLOOKUP(E385,'Vendor Master'!$B$5:$Q$54,10,FALSE)),VLOOKUP(E385,'Vendor Master'!$B$5:$Q$54,11,FALSE),VLOOKUP(E385,'Vendor Master'!$B$5:$Q$54,6,FALSE))),""))</f>
        <v/>
      </c>
      <c r="N385" s="30">
        <f>IF(OR(E385="",I385="",M385=""),"",I385*M385)</f>
        <v/>
      </c>
      <c r="O385" s="30">
        <f>IF(OR(E385="",L385=""),"",L385-IF(N385="",0,N385))</f>
        <v/>
      </c>
      <c r="P385" s="26" t="n"/>
      <c r="Q385" s="23" t="n"/>
      <c r="R385" s="28" t="n"/>
      <c r="S385" s="22">
        <f>IF(OR(R385="",O385=""),"",IF(ROUND(R385,2)=ROUND(O385,2),"OK","CHECK"))</f>
        <v/>
      </c>
      <c r="T385" s="31">
        <f>IF(OR(R385="",O385=""),"",R385-O385)</f>
        <v/>
      </c>
      <c r="U385" s="19" t="n"/>
      <c r="V385" s="23" t="n"/>
      <c r="W385" s="32">
        <f>IF(V385="","",IFERROR(VLOOKUP(V385,'Challan Master'!$B$5:$D$124,3,FALSE),""))</f>
        <v/>
      </c>
      <c r="X385" s="22">
        <f>IF(V385="","",IFERROR(VLOOKUP(V385,'Challan Master'!$B$5:$D$124,2,FALSE),""))</f>
        <v/>
      </c>
      <c r="Y385" s="23" t="n"/>
    </row>
    <row r="386">
      <c r="A386" s="22">
        <f>IF(C386="","",ROW()-4)</f>
        <v/>
      </c>
      <c r="B386" s="22">
        <f>IF(C386="","",IF(MONTH(C386)&lt;=3,"Q4",IF(MONTH(C386)&lt;=6,"Q1",IF(MONTH(C386)&lt;=9,"Q2","Q3"))))</f>
        <v/>
      </c>
      <c r="C386" s="26" t="n"/>
      <c r="D386" s="23" t="n"/>
      <c r="E386" s="19" t="n"/>
      <c r="F386" s="22">
        <f>IF(E386="","",IFERROR(VLOOKUP(E386,'Vendor Master'!$B$5:$Q$54,2,FALSE),""))</f>
        <v/>
      </c>
      <c r="G386" s="22">
        <f>IF(E386="","",IFERROR(VLOOKUP(E386,'Vendor Master'!$B$5:$Q$54,4,FALSE),""))</f>
        <v/>
      </c>
      <c r="H386" s="20">
        <f>IF(E386="","",IFERROR(VLOOKUP(G386,'Rate Master'!$B$5:$C$16,2,FALSE),""))</f>
        <v/>
      </c>
      <c r="I386" s="28" t="n"/>
      <c r="J386" s="29">
        <f>IF(E386="","",IFERROR(IF(VLOOKUP(E386,'Vendor Master'!$B$5:$Q$54,12,FALSE)="Y",VLOOKUP(E386,'Vendor Master'!$B$5:$Q$54,14,FALSE),0),""))</f>
        <v/>
      </c>
      <c r="K386" s="30">
        <f>IF(OR(E386="",I386="",J386=""),"",I386*J386)</f>
        <v/>
      </c>
      <c r="L386" s="30">
        <f>IF(OR(E386="",I386=""),"",I386+IF(K386="",0,K386))</f>
        <v/>
      </c>
      <c r="M386" s="25">
        <f>IF(E386="","",IFERROR(IF(F386="",0.2,IF(AND(VLOOKUP(E386,'Vendor Master'!$B$5:$Q$54,7,FALSE)="Y",C386&gt;=VLOOKUP(E386,'Vendor Master'!$B$5:$Q$54,9,FALSE),C386&lt;=VLOOKUP(E386,'Vendor Master'!$B$5:$Q$54,10,FALSE)),VLOOKUP(E386,'Vendor Master'!$B$5:$Q$54,11,FALSE),VLOOKUP(E386,'Vendor Master'!$B$5:$Q$54,6,FALSE))),""))</f>
        <v/>
      </c>
      <c r="N386" s="30">
        <f>IF(OR(E386="",I386="",M386=""),"",I386*M386)</f>
        <v/>
      </c>
      <c r="O386" s="30">
        <f>IF(OR(E386="",L386=""),"",L386-IF(N386="",0,N386))</f>
        <v/>
      </c>
      <c r="P386" s="26" t="n"/>
      <c r="Q386" s="23" t="n"/>
      <c r="R386" s="28" t="n"/>
      <c r="S386" s="22">
        <f>IF(OR(R386="",O386=""),"",IF(ROUND(R386,2)=ROUND(O386,2),"OK","CHECK"))</f>
        <v/>
      </c>
      <c r="T386" s="31">
        <f>IF(OR(R386="",O386=""),"",R386-O386)</f>
        <v/>
      </c>
      <c r="U386" s="19" t="n"/>
      <c r="V386" s="23" t="n"/>
      <c r="W386" s="32">
        <f>IF(V386="","",IFERROR(VLOOKUP(V386,'Challan Master'!$B$5:$D$124,3,FALSE),""))</f>
        <v/>
      </c>
      <c r="X386" s="22">
        <f>IF(V386="","",IFERROR(VLOOKUP(V386,'Challan Master'!$B$5:$D$124,2,FALSE),""))</f>
        <v/>
      </c>
      <c r="Y386" s="23" t="n"/>
    </row>
    <row r="387">
      <c r="A387" s="22">
        <f>IF(C387="","",ROW()-4)</f>
        <v/>
      </c>
      <c r="B387" s="22">
        <f>IF(C387="","",IF(MONTH(C387)&lt;=3,"Q4",IF(MONTH(C387)&lt;=6,"Q1",IF(MONTH(C387)&lt;=9,"Q2","Q3"))))</f>
        <v/>
      </c>
      <c r="C387" s="26" t="n"/>
      <c r="D387" s="23" t="n"/>
      <c r="E387" s="19" t="n"/>
      <c r="F387" s="22">
        <f>IF(E387="","",IFERROR(VLOOKUP(E387,'Vendor Master'!$B$5:$Q$54,2,FALSE),""))</f>
        <v/>
      </c>
      <c r="G387" s="22">
        <f>IF(E387="","",IFERROR(VLOOKUP(E387,'Vendor Master'!$B$5:$Q$54,4,FALSE),""))</f>
        <v/>
      </c>
      <c r="H387" s="20">
        <f>IF(E387="","",IFERROR(VLOOKUP(G387,'Rate Master'!$B$5:$C$16,2,FALSE),""))</f>
        <v/>
      </c>
      <c r="I387" s="28" t="n"/>
      <c r="J387" s="29">
        <f>IF(E387="","",IFERROR(IF(VLOOKUP(E387,'Vendor Master'!$B$5:$Q$54,12,FALSE)="Y",VLOOKUP(E387,'Vendor Master'!$B$5:$Q$54,14,FALSE),0),""))</f>
        <v/>
      </c>
      <c r="K387" s="30">
        <f>IF(OR(E387="",I387="",J387=""),"",I387*J387)</f>
        <v/>
      </c>
      <c r="L387" s="30">
        <f>IF(OR(E387="",I387=""),"",I387+IF(K387="",0,K387))</f>
        <v/>
      </c>
      <c r="M387" s="25">
        <f>IF(E387="","",IFERROR(IF(F387="",0.2,IF(AND(VLOOKUP(E387,'Vendor Master'!$B$5:$Q$54,7,FALSE)="Y",C387&gt;=VLOOKUP(E387,'Vendor Master'!$B$5:$Q$54,9,FALSE),C387&lt;=VLOOKUP(E387,'Vendor Master'!$B$5:$Q$54,10,FALSE)),VLOOKUP(E387,'Vendor Master'!$B$5:$Q$54,11,FALSE),VLOOKUP(E387,'Vendor Master'!$B$5:$Q$54,6,FALSE))),""))</f>
        <v/>
      </c>
      <c r="N387" s="30">
        <f>IF(OR(E387="",I387="",M387=""),"",I387*M387)</f>
        <v/>
      </c>
      <c r="O387" s="30">
        <f>IF(OR(E387="",L387=""),"",L387-IF(N387="",0,N387))</f>
        <v/>
      </c>
      <c r="P387" s="26" t="n"/>
      <c r="Q387" s="23" t="n"/>
      <c r="R387" s="28" t="n"/>
      <c r="S387" s="22">
        <f>IF(OR(R387="",O387=""),"",IF(ROUND(R387,2)=ROUND(O387,2),"OK","CHECK"))</f>
        <v/>
      </c>
      <c r="T387" s="31">
        <f>IF(OR(R387="",O387=""),"",R387-O387)</f>
        <v/>
      </c>
      <c r="U387" s="19" t="n"/>
      <c r="V387" s="23" t="n"/>
      <c r="W387" s="32">
        <f>IF(V387="","",IFERROR(VLOOKUP(V387,'Challan Master'!$B$5:$D$124,3,FALSE),""))</f>
        <v/>
      </c>
      <c r="X387" s="22">
        <f>IF(V387="","",IFERROR(VLOOKUP(V387,'Challan Master'!$B$5:$D$124,2,FALSE),""))</f>
        <v/>
      </c>
      <c r="Y387" s="23" t="n"/>
    </row>
    <row r="388">
      <c r="A388" s="22">
        <f>IF(C388="","",ROW()-4)</f>
        <v/>
      </c>
      <c r="B388" s="22">
        <f>IF(C388="","",IF(MONTH(C388)&lt;=3,"Q4",IF(MONTH(C388)&lt;=6,"Q1",IF(MONTH(C388)&lt;=9,"Q2","Q3"))))</f>
        <v/>
      </c>
      <c r="C388" s="26" t="n"/>
      <c r="D388" s="23" t="n"/>
      <c r="E388" s="19" t="n"/>
      <c r="F388" s="22">
        <f>IF(E388="","",IFERROR(VLOOKUP(E388,'Vendor Master'!$B$5:$Q$54,2,FALSE),""))</f>
        <v/>
      </c>
      <c r="G388" s="22">
        <f>IF(E388="","",IFERROR(VLOOKUP(E388,'Vendor Master'!$B$5:$Q$54,4,FALSE),""))</f>
        <v/>
      </c>
      <c r="H388" s="20">
        <f>IF(E388="","",IFERROR(VLOOKUP(G388,'Rate Master'!$B$5:$C$16,2,FALSE),""))</f>
        <v/>
      </c>
      <c r="I388" s="28" t="n"/>
      <c r="J388" s="29">
        <f>IF(E388="","",IFERROR(IF(VLOOKUP(E388,'Vendor Master'!$B$5:$Q$54,12,FALSE)="Y",VLOOKUP(E388,'Vendor Master'!$B$5:$Q$54,14,FALSE),0),""))</f>
        <v/>
      </c>
      <c r="K388" s="30">
        <f>IF(OR(E388="",I388="",J388=""),"",I388*J388)</f>
        <v/>
      </c>
      <c r="L388" s="30">
        <f>IF(OR(E388="",I388=""),"",I388+IF(K388="",0,K388))</f>
        <v/>
      </c>
      <c r="M388" s="25">
        <f>IF(E388="","",IFERROR(IF(F388="",0.2,IF(AND(VLOOKUP(E388,'Vendor Master'!$B$5:$Q$54,7,FALSE)="Y",C388&gt;=VLOOKUP(E388,'Vendor Master'!$B$5:$Q$54,9,FALSE),C388&lt;=VLOOKUP(E388,'Vendor Master'!$B$5:$Q$54,10,FALSE)),VLOOKUP(E388,'Vendor Master'!$B$5:$Q$54,11,FALSE),VLOOKUP(E388,'Vendor Master'!$B$5:$Q$54,6,FALSE))),""))</f>
        <v/>
      </c>
      <c r="N388" s="30">
        <f>IF(OR(E388="",I388="",M388=""),"",I388*M388)</f>
        <v/>
      </c>
      <c r="O388" s="30">
        <f>IF(OR(E388="",L388=""),"",L388-IF(N388="",0,N388))</f>
        <v/>
      </c>
      <c r="P388" s="26" t="n"/>
      <c r="Q388" s="23" t="n"/>
      <c r="R388" s="28" t="n"/>
      <c r="S388" s="22">
        <f>IF(OR(R388="",O388=""),"",IF(ROUND(R388,2)=ROUND(O388,2),"OK","CHECK"))</f>
        <v/>
      </c>
      <c r="T388" s="31">
        <f>IF(OR(R388="",O388=""),"",R388-O388)</f>
        <v/>
      </c>
      <c r="U388" s="19" t="n"/>
      <c r="V388" s="23" t="n"/>
      <c r="W388" s="32">
        <f>IF(V388="","",IFERROR(VLOOKUP(V388,'Challan Master'!$B$5:$D$124,3,FALSE),""))</f>
        <v/>
      </c>
      <c r="X388" s="22">
        <f>IF(V388="","",IFERROR(VLOOKUP(V388,'Challan Master'!$B$5:$D$124,2,FALSE),""))</f>
        <v/>
      </c>
      <c r="Y388" s="23" t="n"/>
    </row>
    <row r="389">
      <c r="A389" s="22">
        <f>IF(C389="","",ROW()-4)</f>
        <v/>
      </c>
      <c r="B389" s="22">
        <f>IF(C389="","",IF(MONTH(C389)&lt;=3,"Q4",IF(MONTH(C389)&lt;=6,"Q1",IF(MONTH(C389)&lt;=9,"Q2","Q3"))))</f>
        <v/>
      </c>
      <c r="C389" s="26" t="n"/>
      <c r="D389" s="23" t="n"/>
      <c r="E389" s="19" t="n"/>
      <c r="F389" s="22">
        <f>IF(E389="","",IFERROR(VLOOKUP(E389,'Vendor Master'!$B$5:$Q$54,2,FALSE),""))</f>
        <v/>
      </c>
      <c r="G389" s="22">
        <f>IF(E389="","",IFERROR(VLOOKUP(E389,'Vendor Master'!$B$5:$Q$54,4,FALSE),""))</f>
        <v/>
      </c>
      <c r="H389" s="20">
        <f>IF(E389="","",IFERROR(VLOOKUP(G389,'Rate Master'!$B$5:$C$16,2,FALSE),""))</f>
        <v/>
      </c>
      <c r="I389" s="28" t="n"/>
      <c r="J389" s="29">
        <f>IF(E389="","",IFERROR(IF(VLOOKUP(E389,'Vendor Master'!$B$5:$Q$54,12,FALSE)="Y",VLOOKUP(E389,'Vendor Master'!$B$5:$Q$54,14,FALSE),0),""))</f>
        <v/>
      </c>
      <c r="K389" s="30">
        <f>IF(OR(E389="",I389="",J389=""),"",I389*J389)</f>
        <v/>
      </c>
      <c r="L389" s="30">
        <f>IF(OR(E389="",I389=""),"",I389+IF(K389="",0,K389))</f>
        <v/>
      </c>
      <c r="M389" s="25">
        <f>IF(E389="","",IFERROR(IF(F389="",0.2,IF(AND(VLOOKUP(E389,'Vendor Master'!$B$5:$Q$54,7,FALSE)="Y",C389&gt;=VLOOKUP(E389,'Vendor Master'!$B$5:$Q$54,9,FALSE),C389&lt;=VLOOKUP(E389,'Vendor Master'!$B$5:$Q$54,10,FALSE)),VLOOKUP(E389,'Vendor Master'!$B$5:$Q$54,11,FALSE),VLOOKUP(E389,'Vendor Master'!$B$5:$Q$54,6,FALSE))),""))</f>
        <v/>
      </c>
      <c r="N389" s="30">
        <f>IF(OR(E389="",I389="",M389=""),"",I389*M389)</f>
        <v/>
      </c>
      <c r="O389" s="30">
        <f>IF(OR(E389="",L389=""),"",L389-IF(N389="",0,N389))</f>
        <v/>
      </c>
      <c r="P389" s="26" t="n"/>
      <c r="Q389" s="23" t="n"/>
      <c r="R389" s="28" t="n"/>
      <c r="S389" s="22">
        <f>IF(OR(R389="",O389=""),"",IF(ROUND(R389,2)=ROUND(O389,2),"OK","CHECK"))</f>
        <v/>
      </c>
      <c r="T389" s="31">
        <f>IF(OR(R389="",O389=""),"",R389-O389)</f>
        <v/>
      </c>
      <c r="U389" s="19" t="n"/>
      <c r="V389" s="23" t="n"/>
      <c r="W389" s="32">
        <f>IF(V389="","",IFERROR(VLOOKUP(V389,'Challan Master'!$B$5:$D$124,3,FALSE),""))</f>
        <v/>
      </c>
      <c r="X389" s="22">
        <f>IF(V389="","",IFERROR(VLOOKUP(V389,'Challan Master'!$B$5:$D$124,2,FALSE),""))</f>
        <v/>
      </c>
      <c r="Y389" s="23" t="n"/>
    </row>
    <row r="390">
      <c r="A390" s="22">
        <f>IF(C390="","",ROW()-4)</f>
        <v/>
      </c>
      <c r="B390" s="22">
        <f>IF(C390="","",IF(MONTH(C390)&lt;=3,"Q4",IF(MONTH(C390)&lt;=6,"Q1",IF(MONTH(C390)&lt;=9,"Q2","Q3"))))</f>
        <v/>
      </c>
      <c r="C390" s="26" t="n"/>
      <c r="D390" s="23" t="n"/>
      <c r="E390" s="19" t="n"/>
      <c r="F390" s="22">
        <f>IF(E390="","",IFERROR(VLOOKUP(E390,'Vendor Master'!$B$5:$Q$54,2,FALSE),""))</f>
        <v/>
      </c>
      <c r="G390" s="22">
        <f>IF(E390="","",IFERROR(VLOOKUP(E390,'Vendor Master'!$B$5:$Q$54,4,FALSE),""))</f>
        <v/>
      </c>
      <c r="H390" s="20">
        <f>IF(E390="","",IFERROR(VLOOKUP(G390,'Rate Master'!$B$5:$C$16,2,FALSE),""))</f>
        <v/>
      </c>
      <c r="I390" s="28" t="n"/>
      <c r="J390" s="29">
        <f>IF(E390="","",IFERROR(IF(VLOOKUP(E390,'Vendor Master'!$B$5:$Q$54,12,FALSE)="Y",VLOOKUP(E390,'Vendor Master'!$B$5:$Q$54,14,FALSE),0),""))</f>
        <v/>
      </c>
      <c r="K390" s="30">
        <f>IF(OR(E390="",I390="",J390=""),"",I390*J390)</f>
        <v/>
      </c>
      <c r="L390" s="30">
        <f>IF(OR(E390="",I390=""),"",I390+IF(K390="",0,K390))</f>
        <v/>
      </c>
      <c r="M390" s="25">
        <f>IF(E390="","",IFERROR(IF(F390="",0.2,IF(AND(VLOOKUP(E390,'Vendor Master'!$B$5:$Q$54,7,FALSE)="Y",C390&gt;=VLOOKUP(E390,'Vendor Master'!$B$5:$Q$54,9,FALSE),C390&lt;=VLOOKUP(E390,'Vendor Master'!$B$5:$Q$54,10,FALSE)),VLOOKUP(E390,'Vendor Master'!$B$5:$Q$54,11,FALSE),VLOOKUP(E390,'Vendor Master'!$B$5:$Q$54,6,FALSE))),""))</f>
        <v/>
      </c>
      <c r="N390" s="30">
        <f>IF(OR(E390="",I390="",M390=""),"",I390*M390)</f>
        <v/>
      </c>
      <c r="O390" s="30">
        <f>IF(OR(E390="",L390=""),"",L390-IF(N390="",0,N390))</f>
        <v/>
      </c>
      <c r="P390" s="26" t="n"/>
      <c r="Q390" s="23" t="n"/>
      <c r="R390" s="28" t="n"/>
      <c r="S390" s="22">
        <f>IF(OR(R390="",O390=""),"",IF(ROUND(R390,2)=ROUND(O390,2),"OK","CHECK"))</f>
        <v/>
      </c>
      <c r="T390" s="31">
        <f>IF(OR(R390="",O390=""),"",R390-O390)</f>
        <v/>
      </c>
      <c r="U390" s="19" t="n"/>
      <c r="V390" s="23" t="n"/>
      <c r="W390" s="32">
        <f>IF(V390="","",IFERROR(VLOOKUP(V390,'Challan Master'!$B$5:$D$124,3,FALSE),""))</f>
        <v/>
      </c>
      <c r="X390" s="22">
        <f>IF(V390="","",IFERROR(VLOOKUP(V390,'Challan Master'!$B$5:$D$124,2,FALSE),""))</f>
        <v/>
      </c>
      <c r="Y390" s="23" t="n"/>
    </row>
    <row r="391">
      <c r="A391" s="22">
        <f>IF(C391="","",ROW()-4)</f>
        <v/>
      </c>
      <c r="B391" s="22">
        <f>IF(C391="","",IF(MONTH(C391)&lt;=3,"Q4",IF(MONTH(C391)&lt;=6,"Q1",IF(MONTH(C391)&lt;=9,"Q2","Q3"))))</f>
        <v/>
      </c>
      <c r="C391" s="26" t="n"/>
      <c r="D391" s="23" t="n"/>
      <c r="E391" s="19" t="n"/>
      <c r="F391" s="22">
        <f>IF(E391="","",IFERROR(VLOOKUP(E391,'Vendor Master'!$B$5:$Q$54,2,FALSE),""))</f>
        <v/>
      </c>
      <c r="G391" s="22">
        <f>IF(E391="","",IFERROR(VLOOKUP(E391,'Vendor Master'!$B$5:$Q$54,4,FALSE),""))</f>
        <v/>
      </c>
      <c r="H391" s="20">
        <f>IF(E391="","",IFERROR(VLOOKUP(G391,'Rate Master'!$B$5:$C$16,2,FALSE),""))</f>
        <v/>
      </c>
      <c r="I391" s="28" t="n"/>
      <c r="J391" s="29">
        <f>IF(E391="","",IFERROR(IF(VLOOKUP(E391,'Vendor Master'!$B$5:$Q$54,12,FALSE)="Y",VLOOKUP(E391,'Vendor Master'!$B$5:$Q$54,14,FALSE),0),""))</f>
        <v/>
      </c>
      <c r="K391" s="30">
        <f>IF(OR(E391="",I391="",J391=""),"",I391*J391)</f>
        <v/>
      </c>
      <c r="L391" s="30">
        <f>IF(OR(E391="",I391=""),"",I391+IF(K391="",0,K391))</f>
        <v/>
      </c>
      <c r="M391" s="25">
        <f>IF(E391="","",IFERROR(IF(F391="",0.2,IF(AND(VLOOKUP(E391,'Vendor Master'!$B$5:$Q$54,7,FALSE)="Y",C391&gt;=VLOOKUP(E391,'Vendor Master'!$B$5:$Q$54,9,FALSE),C391&lt;=VLOOKUP(E391,'Vendor Master'!$B$5:$Q$54,10,FALSE)),VLOOKUP(E391,'Vendor Master'!$B$5:$Q$54,11,FALSE),VLOOKUP(E391,'Vendor Master'!$B$5:$Q$54,6,FALSE))),""))</f>
        <v/>
      </c>
      <c r="N391" s="30">
        <f>IF(OR(E391="",I391="",M391=""),"",I391*M391)</f>
        <v/>
      </c>
      <c r="O391" s="30">
        <f>IF(OR(E391="",L391=""),"",L391-IF(N391="",0,N391))</f>
        <v/>
      </c>
      <c r="P391" s="26" t="n"/>
      <c r="Q391" s="23" t="n"/>
      <c r="R391" s="28" t="n"/>
      <c r="S391" s="22">
        <f>IF(OR(R391="",O391=""),"",IF(ROUND(R391,2)=ROUND(O391,2),"OK","CHECK"))</f>
        <v/>
      </c>
      <c r="T391" s="31">
        <f>IF(OR(R391="",O391=""),"",R391-O391)</f>
        <v/>
      </c>
      <c r="U391" s="19" t="n"/>
      <c r="V391" s="23" t="n"/>
      <c r="W391" s="32">
        <f>IF(V391="","",IFERROR(VLOOKUP(V391,'Challan Master'!$B$5:$D$124,3,FALSE),""))</f>
        <v/>
      </c>
      <c r="X391" s="22">
        <f>IF(V391="","",IFERROR(VLOOKUP(V391,'Challan Master'!$B$5:$D$124,2,FALSE),""))</f>
        <v/>
      </c>
      <c r="Y391" s="23" t="n"/>
    </row>
    <row r="392">
      <c r="A392" s="22">
        <f>IF(C392="","",ROW()-4)</f>
        <v/>
      </c>
      <c r="B392" s="22">
        <f>IF(C392="","",IF(MONTH(C392)&lt;=3,"Q4",IF(MONTH(C392)&lt;=6,"Q1",IF(MONTH(C392)&lt;=9,"Q2","Q3"))))</f>
        <v/>
      </c>
      <c r="C392" s="26" t="n"/>
      <c r="D392" s="23" t="n"/>
      <c r="E392" s="19" t="n"/>
      <c r="F392" s="22">
        <f>IF(E392="","",IFERROR(VLOOKUP(E392,'Vendor Master'!$B$5:$Q$54,2,FALSE),""))</f>
        <v/>
      </c>
      <c r="G392" s="22">
        <f>IF(E392="","",IFERROR(VLOOKUP(E392,'Vendor Master'!$B$5:$Q$54,4,FALSE),""))</f>
        <v/>
      </c>
      <c r="H392" s="20">
        <f>IF(E392="","",IFERROR(VLOOKUP(G392,'Rate Master'!$B$5:$C$16,2,FALSE),""))</f>
        <v/>
      </c>
      <c r="I392" s="28" t="n"/>
      <c r="J392" s="29">
        <f>IF(E392="","",IFERROR(IF(VLOOKUP(E392,'Vendor Master'!$B$5:$Q$54,12,FALSE)="Y",VLOOKUP(E392,'Vendor Master'!$B$5:$Q$54,14,FALSE),0),""))</f>
        <v/>
      </c>
      <c r="K392" s="30">
        <f>IF(OR(E392="",I392="",J392=""),"",I392*J392)</f>
        <v/>
      </c>
      <c r="L392" s="30">
        <f>IF(OR(E392="",I392=""),"",I392+IF(K392="",0,K392))</f>
        <v/>
      </c>
      <c r="M392" s="25">
        <f>IF(E392="","",IFERROR(IF(F392="",0.2,IF(AND(VLOOKUP(E392,'Vendor Master'!$B$5:$Q$54,7,FALSE)="Y",C392&gt;=VLOOKUP(E392,'Vendor Master'!$B$5:$Q$54,9,FALSE),C392&lt;=VLOOKUP(E392,'Vendor Master'!$B$5:$Q$54,10,FALSE)),VLOOKUP(E392,'Vendor Master'!$B$5:$Q$54,11,FALSE),VLOOKUP(E392,'Vendor Master'!$B$5:$Q$54,6,FALSE))),""))</f>
        <v/>
      </c>
      <c r="N392" s="30">
        <f>IF(OR(E392="",I392="",M392=""),"",I392*M392)</f>
        <v/>
      </c>
      <c r="O392" s="30">
        <f>IF(OR(E392="",L392=""),"",L392-IF(N392="",0,N392))</f>
        <v/>
      </c>
      <c r="P392" s="26" t="n"/>
      <c r="Q392" s="23" t="n"/>
      <c r="R392" s="28" t="n"/>
      <c r="S392" s="22">
        <f>IF(OR(R392="",O392=""),"",IF(ROUND(R392,2)=ROUND(O392,2),"OK","CHECK"))</f>
        <v/>
      </c>
      <c r="T392" s="31">
        <f>IF(OR(R392="",O392=""),"",R392-O392)</f>
        <v/>
      </c>
      <c r="U392" s="19" t="n"/>
      <c r="V392" s="23" t="n"/>
      <c r="W392" s="32">
        <f>IF(V392="","",IFERROR(VLOOKUP(V392,'Challan Master'!$B$5:$D$124,3,FALSE),""))</f>
        <v/>
      </c>
      <c r="X392" s="22">
        <f>IF(V392="","",IFERROR(VLOOKUP(V392,'Challan Master'!$B$5:$D$124,2,FALSE),""))</f>
        <v/>
      </c>
      <c r="Y392" s="23" t="n"/>
    </row>
    <row r="393">
      <c r="A393" s="22">
        <f>IF(C393="","",ROW()-4)</f>
        <v/>
      </c>
      <c r="B393" s="22">
        <f>IF(C393="","",IF(MONTH(C393)&lt;=3,"Q4",IF(MONTH(C393)&lt;=6,"Q1",IF(MONTH(C393)&lt;=9,"Q2","Q3"))))</f>
        <v/>
      </c>
      <c r="C393" s="26" t="n"/>
      <c r="D393" s="23" t="n"/>
      <c r="E393" s="19" t="n"/>
      <c r="F393" s="22">
        <f>IF(E393="","",IFERROR(VLOOKUP(E393,'Vendor Master'!$B$5:$Q$54,2,FALSE),""))</f>
        <v/>
      </c>
      <c r="G393" s="22">
        <f>IF(E393="","",IFERROR(VLOOKUP(E393,'Vendor Master'!$B$5:$Q$54,4,FALSE),""))</f>
        <v/>
      </c>
      <c r="H393" s="20">
        <f>IF(E393="","",IFERROR(VLOOKUP(G393,'Rate Master'!$B$5:$C$16,2,FALSE),""))</f>
        <v/>
      </c>
      <c r="I393" s="28" t="n"/>
      <c r="J393" s="29">
        <f>IF(E393="","",IFERROR(IF(VLOOKUP(E393,'Vendor Master'!$B$5:$Q$54,12,FALSE)="Y",VLOOKUP(E393,'Vendor Master'!$B$5:$Q$54,14,FALSE),0),""))</f>
        <v/>
      </c>
      <c r="K393" s="30">
        <f>IF(OR(E393="",I393="",J393=""),"",I393*J393)</f>
        <v/>
      </c>
      <c r="L393" s="30">
        <f>IF(OR(E393="",I393=""),"",I393+IF(K393="",0,K393))</f>
        <v/>
      </c>
      <c r="M393" s="25">
        <f>IF(E393="","",IFERROR(IF(F393="",0.2,IF(AND(VLOOKUP(E393,'Vendor Master'!$B$5:$Q$54,7,FALSE)="Y",C393&gt;=VLOOKUP(E393,'Vendor Master'!$B$5:$Q$54,9,FALSE),C393&lt;=VLOOKUP(E393,'Vendor Master'!$B$5:$Q$54,10,FALSE)),VLOOKUP(E393,'Vendor Master'!$B$5:$Q$54,11,FALSE),VLOOKUP(E393,'Vendor Master'!$B$5:$Q$54,6,FALSE))),""))</f>
        <v/>
      </c>
      <c r="N393" s="30">
        <f>IF(OR(E393="",I393="",M393=""),"",I393*M393)</f>
        <v/>
      </c>
      <c r="O393" s="30">
        <f>IF(OR(E393="",L393=""),"",L393-IF(N393="",0,N393))</f>
        <v/>
      </c>
      <c r="P393" s="26" t="n"/>
      <c r="Q393" s="23" t="n"/>
      <c r="R393" s="28" t="n"/>
      <c r="S393" s="22">
        <f>IF(OR(R393="",O393=""),"",IF(ROUND(R393,2)=ROUND(O393,2),"OK","CHECK"))</f>
        <v/>
      </c>
      <c r="T393" s="31">
        <f>IF(OR(R393="",O393=""),"",R393-O393)</f>
        <v/>
      </c>
      <c r="U393" s="19" t="n"/>
      <c r="V393" s="23" t="n"/>
      <c r="W393" s="32">
        <f>IF(V393="","",IFERROR(VLOOKUP(V393,'Challan Master'!$B$5:$D$124,3,FALSE),""))</f>
        <v/>
      </c>
      <c r="X393" s="22">
        <f>IF(V393="","",IFERROR(VLOOKUP(V393,'Challan Master'!$B$5:$D$124,2,FALSE),""))</f>
        <v/>
      </c>
      <c r="Y393" s="23" t="n"/>
    </row>
    <row r="394">
      <c r="A394" s="22">
        <f>IF(C394="","",ROW()-4)</f>
        <v/>
      </c>
      <c r="B394" s="22">
        <f>IF(C394="","",IF(MONTH(C394)&lt;=3,"Q4",IF(MONTH(C394)&lt;=6,"Q1",IF(MONTH(C394)&lt;=9,"Q2","Q3"))))</f>
        <v/>
      </c>
      <c r="C394" s="26" t="n"/>
      <c r="D394" s="23" t="n"/>
      <c r="E394" s="19" t="n"/>
      <c r="F394" s="22">
        <f>IF(E394="","",IFERROR(VLOOKUP(E394,'Vendor Master'!$B$5:$Q$54,2,FALSE),""))</f>
        <v/>
      </c>
      <c r="G394" s="22">
        <f>IF(E394="","",IFERROR(VLOOKUP(E394,'Vendor Master'!$B$5:$Q$54,4,FALSE),""))</f>
        <v/>
      </c>
      <c r="H394" s="20">
        <f>IF(E394="","",IFERROR(VLOOKUP(G394,'Rate Master'!$B$5:$C$16,2,FALSE),""))</f>
        <v/>
      </c>
      <c r="I394" s="28" t="n"/>
      <c r="J394" s="29">
        <f>IF(E394="","",IFERROR(IF(VLOOKUP(E394,'Vendor Master'!$B$5:$Q$54,12,FALSE)="Y",VLOOKUP(E394,'Vendor Master'!$B$5:$Q$54,14,FALSE),0),""))</f>
        <v/>
      </c>
      <c r="K394" s="30">
        <f>IF(OR(E394="",I394="",J394=""),"",I394*J394)</f>
        <v/>
      </c>
      <c r="L394" s="30">
        <f>IF(OR(E394="",I394=""),"",I394+IF(K394="",0,K394))</f>
        <v/>
      </c>
      <c r="M394" s="25">
        <f>IF(E394="","",IFERROR(IF(F394="",0.2,IF(AND(VLOOKUP(E394,'Vendor Master'!$B$5:$Q$54,7,FALSE)="Y",C394&gt;=VLOOKUP(E394,'Vendor Master'!$B$5:$Q$54,9,FALSE),C394&lt;=VLOOKUP(E394,'Vendor Master'!$B$5:$Q$54,10,FALSE)),VLOOKUP(E394,'Vendor Master'!$B$5:$Q$54,11,FALSE),VLOOKUP(E394,'Vendor Master'!$B$5:$Q$54,6,FALSE))),""))</f>
        <v/>
      </c>
      <c r="N394" s="30">
        <f>IF(OR(E394="",I394="",M394=""),"",I394*M394)</f>
        <v/>
      </c>
      <c r="O394" s="30">
        <f>IF(OR(E394="",L394=""),"",L394-IF(N394="",0,N394))</f>
        <v/>
      </c>
      <c r="P394" s="26" t="n"/>
      <c r="Q394" s="23" t="n"/>
      <c r="R394" s="28" t="n"/>
      <c r="S394" s="22">
        <f>IF(OR(R394="",O394=""),"",IF(ROUND(R394,2)=ROUND(O394,2),"OK","CHECK"))</f>
        <v/>
      </c>
      <c r="T394" s="31">
        <f>IF(OR(R394="",O394=""),"",R394-O394)</f>
        <v/>
      </c>
      <c r="U394" s="19" t="n"/>
      <c r="V394" s="23" t="n"/>
      <c r="W394" s="32">
        <f>IF(V394="","",IFERROR(VLOOKUP(V394,'Challan Master'!$B$5:$D$124,3,FALSE),""))</f>
        <v/>
      </c>
      <c r="X394" s="22">
        <f>IF(V394="","",IFERROR(VLOOKUP(V394,'Challan Master'!$B$5:$D$124,2,FALSE),""))</f>
        <v/>
      </c>
      <c r="Y394" s="23" t="n"/>
    </row>
    <row r="395">
      <c r="A395" s="22">
        <f>IF(C395="","",ROW()-4)</f>
        <v/>
      </c>
      <c r="B395" s="22">
        <f>IF(C395="","",IF(MONTH(C395)&lt;=3,"Q4",IF(MONTH(C395)&lt;=6,"Q1",IF(MONTH(C395)&lt;=9,"Q2","Q3"))))</f>
        <v/>
      </c>
      <c r="C395" s="26" t="n"/>
      <c r="D395" s="23" t="n"/>
      <c r="E395" s="19" t="n"/>
      <c r="F395" s="22">
        <f>IF(E395="","",IFERROR(VLOOKUP(E395,'Vendor Master'!$B$5:$Q$54,2,FALSE),""))</f>
        <v/>
      </c>
      <c r="G395" s="22">
        <f>IF(E395="","",IFERROR(VLOOKUP(E395,'Vendor Master'!$B$5:$Q$54,4,FALSE),""))</f>
        <v/>
      </c>
      <c r="H395" s="20">
        <f>IF(E395="","",IFERROR(VLOOKUP(G395,'Rate Master'!$B$5:$C$16,2,FALSE),""))</f>
        <v/>
      </c>
      <c r="I395" s="28" t="n"/>
      <c r="J395" s="29">
        <f>IF(E395="","",IFERROR(IF(VLOOKUP(E395,'Vendor Master'!$B$5:$Q$54,12,FALSE)="Y",VLOOKUP(E395,'Vendor Master'!$B$5:$Q$54,14,FALSE),0),""))</f>
        <v/>
      </c>
      <c r="K395" s="30">
        <f>IF(OR(E395="",I395="",J395=""),"",I395*J395)</f>
        <v/>
      </c>
      <c r="L395" s="30">
        <f>IF(OR(E395="",I395=""),"",I395+IF(K395="",0,K395))</f>
        <v/>
      </c>
      <c r="M395" s="25">
        <f>IF(E395="","",IFERROR(IF(F395="",0.2,IF(AND(VLOOKUP(E395,'Vendor Master'!$B$5:$Q$54,7,FALSE)="Y",C395&gt;=VLOOKUP(E395,'Vendor Master'!$B$5:$Q$54,9,FALSE),C395&lt;=VLOOKUP(E395,'Vendor Master'!$B$5:$Q$54,10,FALSE)),VLOOKUP(E395,'Vendor Master'!$B$5:$Q$54,11,FALSE),VLOOKUP(E395,'Vendor Master'!$B$5:$Q$54,6,FALSE))),""))</f>
        <v/>
      </c>
      <c r="N395" s="30">
        <f>IF(OR(E395="",I395="",M395=""),"",I395*M395)</f>
        <v/>
      </c>
      <c r="O395" s="30">
        <f>IF(OR(E395="",L395=""),"",L395-IF(N395="",0,N395))</f>
        <v/>
      </c>
      <c r="P395" s="26" t="n"/>
      <c r="Q395" s="23" t="n"/>
      <c r="R395" s="28" t="n"/>
      <c r="S395" s="22">
        <f>IF(OR(R395="",O395=""),"",IF(ROUND(R395,2)=ROUND(O395,2),"OK","CHECK"))</f>
        <v/>
      </c>
      <c r="T395" s="31">
        <f>IF(OR(R395="",O395=""),"",R395-O395)</f>
        <v/>
      </c>
      <c r="U395" s="19" t="n"/>
      <c r="V395" s="23" t="n"/>
      <c r="W395" s="32">
        <f>IF(V395="","",IFERROR(VLOOKUP(V395,'Challan Master'!$B$5:$D$124,3,FALSE),""))</f>
        <v/>
      </c>
      <c r="X395" s="22">
        <f>IF(V395="","",IFERROR(VLOOKUP(V395,'Challan Master'!$B$5:$D$124,2,FALSE),""))</f>
        <v/>
      </c>
      <c r="Y395" s="23" t="n"/>
    </row>
    <row r="396">
      <c r="A396" s="22">
        <f>IF(C396="","",ROW()-4)</f>
        <v/>
      </c>
      <c r="B396" s="22">
        <f>IF(C396="","",IF(MONTH(C396)&lt;=3,"Q4",IF(MONTH(C396)&lt;=6,"Q1",IF(MONTH(C396)&lt;=9,"Q2","Q3"))))</f>
        <v/>
      </c>
      <c r="C396" s="26" t="n"/>
      <c r="D396" s="23" t="n"/>
      <c r="E396" s="19" t="n"/>
      <c r="F396" s="22">
        <f>IF(E396="","",IFERROR(VLOOKUP(E396,'Vendor Master'!$B$5:$Q$54,2,FALSE),""))</f>
        <v/>
      </c>
      <c r="G396" s="22">
        <f>IF(E396="","",IFERROR(VLOOKUP(E396,'Vendor Master'!$B$5:$Q$54,4,FALSE),""))</f>
        <v/>
      </c>
      <c r="H396" s="20">
        <f>IF(E396="","",IFERROR(VLOOKUP(G396,'Rate Master'!$B$5:$C$16,2,FALSE),""))</f>
        <v/>
      </c>
      <c r="I396" s="28" t="n"/>
      <c r="J396" s="29">
        <f>IF(E396="","",IFERROR(IF(VLOOKUP(E396,'Vendor Master'!$B$5:$Q$54,12,FALSE)="Y",VLOOKUP(E396,'Vendor Master'!$B$5:$Q$54,14,FALSE),0),""))</f>
        <v/>
      </c>
      <c r="K396" s="30">
        <f>IF(OR(E396="",I396="",J396=""),"",I396*J396)</f>
        <v/>
      </c>
      <c r="L396" s="30">
        <f>IF(OR(E396="",I396=""),"",I396+IF(K396="",0,K396))</f>
        <v/>
      </c>
      <c r="M396" s="25">
        <f>IF(E396="","",IFERROR(IF(F396="",0.2,IF(AND(VLOOKUP(E396,'Vendor Master'!$B$5:$Q$54,7,FALSE)="Y",C396&gt;=VLOOKUP(E396,'Vendor Master'!$B$5:$Q$54,9,FALSE),C396&lt;=VLOOKUP(E396,'Vendor Master'!$B$5:$Q$54,10,FALSE)),VLOOKUP(E396,'Vendor Master'!$B$5:$Q$54,11,FALSE),VLOOKUP(E396,'Vendor Master'!$B$5:$Q$54,6,FALSE))),""))</f>
        <v/>
      </c>
      <c r="N396" s="30">
        <f>IF(OR(E396="",I396="",M396=""),"",I396*M396)</f>
        <v/>
      </c>
      <c r="O396" s="30">
        <f>IF(OR(E396="",L396=""),"",L396-IF(N396="",0,N396))</f>
        <v/>
      </c>
      <c r="P396" s="26" t="n"/>
      <c r="Q396" s="23" t="n"/>
      <c r="R396" s="28" t="n"/>
      <c r="S396" s="22">
        <f>IF(OR(R396="",O396=""),"",IF(ROUND(R396,2)=ROUND(O396,2),"OK","CHECK"))</f>
        <v/>
      </c>
      <c r="T396" s="31">
        <f>IF(OR(R396="",O396=""),"",R396-O396)</f>
        <v/>
      </c>
      <c r="U396" s="19" t="n"/>
      <c r="V396" s="23" t="n"/>
      <c r="W396" s="32">
        <f>IF(V396="","",IFERROR(VLOOKUP(V396,'Challan Master'!$B$5:$D$124,3,FALSE),""))</f>
        <v/>
      </c>
      <c r="X396" s="22">
        <f>IF(V396="","",IFERROR(VLOOKUP(V396,'Challan Master'!$B$5:$D$124,2,FALSE),""))</f>
        <v/>
      </c>
      <c r="Y396" s="23" t="n"/>
    </row>
    <row r="397">
      <c r="A397" s="22">
        <f>IF(C397="","",ROW()-4)</f>
        <v/>
      </c>
      <c r="B397" s="22">
        <f>IF(C397="","",IF(MONTH(C397)&lt;=3,"Q4",IF(MONTH(C397)&lt;=6,"Q1",IF(MONTH(C397)&lt;=9,"Q2","Q3"))))</f>
        <v/>
      </c>
      <c r="C397" s="26" t="n"/>
      <c r="D397" s="23" t="n"/>
      <c r="E397" s="19" t="n"/>
      <c r="F397" s="22">
        <f>IF(E397="","",IFERROR(VLOOKUP(E397,'Vendor Master'!$B$5:$Q$54,2,FALSE),""))</f>
        <v/>
      </c>
      <c r="G397" s="22">
        <f>IF(E397="","",IFERROR(VLOOKUP(E397,'Vendor Master'!$B$5:$Q$54,4,FALSE),""))</f>
        <v/>
      </c>
      <c r="H397" s="20">
        <f>IF(E397="","",IFERROR(VLOOKUP(G397,'Rate Master'!$B$5:$C$16,2,FALSE),""))</f>
        <v/>
      </c>
      <c r="I397" s="28" t="n"/>
      <c r="J397" s="29">
        <f>IF(E397="","",IFERROR(IF(VLOOKUP(E397,'Vendor Master'!$B$5:$Q$54,12,FALSE)="Y",VLOOKUP(E397,'Vendor Master'!$B$5:$Q$54,14,FALSE),0),""))</f>
        <v/>
      </c>
      <c r="K397" s="30">
        <f>IF(OR(E397="",I397="",J397=""),"",I397*J397)</f>
        <v/>
      </c>
      <c r="L397" s="30">
        <f>IF(OR(E397="",I397=""),"",I397+IF(K397="",0,K397))</f>
        <v/>
      </c>
      <c r="M397" s="25">
        <f>IF(E397="","",IFERROR(IF(F397="",0.2,IF(AND(VLOOKUP(E397,'Vendor Master'!$B$5:$Q$54,7,FALSE)="Y",C397&gt;=VLOOKUP(E397,'Vendor Master'!$B$5:$Q$54,9,FALSE),C397&lt;=VLOOKUP(E397,'Vendor Master'!$B$5:$Q$54,10,FALSE)),VLOOKUP(E397,'Vendor Master'!$B$5:$Q$54,11,FALSE),VLOOKUP(E397,'Vendor Master'!$B$5:$Q$54,6,FALSE))),""))</f>
        <v/>
      </c>
      <c r="N397" s="30">
        <f>IF(OR(E397="",I397="",M397=""),"",I397*M397)</f>
        <v/>
      </c>
      <c r="O397" s="30">
        <f>IF(OR(E397="",L397=""),"",L397-IF(N397="",0,N397))</f>
        <v/>
      </c>
      <c r="P397" s="26" t="n"/>
      <c r="Q397" s="23" t="n"/>
      <c r="R397" s="28" t="n"/>
      <c r="S397" s="22">
        <f>IF(OR(R397="",O397=""),"",IF(ROUND(R397,2)=ROUND(O397,2),"OK","CHECK"))</f>
        <v/>
      </c>
      <c r="T397" s="31">
        <f>IF(OR(R397="",O397=""),"",R397-O397)</f>
        <v/>
      </c>
      <c r="U397" s="19" t="n"/>
      <c r="V397" s="23" t="n"/>
      <c r="W397" s="32">
        <f>IF(V397="","",IFERROR(VLOOKUP(V397,'Challan Master'!$B$5:$D$124,3,FALSE),""))</f>
        <v/>
      </c>
      <c r="X397" s="22">
        <f>IF(V397="","",IFERROR(VLOOKUP(V397,'Challan Master'!$B$5:$D$124,2,FALSE),""))</f>
        <v/>
      </c>
      <c r="Y397" s="23" t="n"/>
    </row>
    <row r="398">
      <c r="A398" s="22">
        <f>IF(C398="","",ROW()-4)</f>
        <v/>
      </c>
      <c r="B398" s="22">
        <f>IF(C398="","",IF(MONTH(C398)&lt;=3,"Q4",IF(MONTH(C398)&lt;=6,"Q1",IF(MONTH(C398)&lt;=9,"Q2","Q3"))))</f>
        <v/>
      </c>
      <c r="C398" s="26" t="n"/>
      <c r="D398" s="23" t="n"/>
      <c r="E398" s="19" t="n"/>
      <c r="F398" s="22">
        <f>IF(E398="","",IFERROR(VLOOKUP(E398,'Vendor Master'!$B$5:$Q$54,2,FALSE),""))</f>
        <v/>
      </c>
      <c r="G398" s="22">
        <f>IF(E398="","",IFERROR(VLOOKUP(E398,'Vendor Master'!$B$5:$Q$54,4,FALSE),""))</f>
        <v/>
      </c>
      <c r="H398" s="20">
        <f>IF(E398="","",IFERROR(VLOOKUP(G398,'Rate Master'!$B$5:$C$16,2,FALSE),""))</f>
        <v/>
      </c>
      <c r="I398" s="28" t="n"/>
      <c r="J398" s="29">
        <f>IF(E398="","",IFERROR(IF(VLOOKUP(E398,'Vendor Master'!$B$5:$Q$54,12,FALSE)="Y",VLOOKUP(E398,'Vendor Master'!$B$5:$Q$54,14,FALSE),0),""))</f>
        <v/>
      </c>
      <c r="K398" s="30">
        <f>IF(OR(E398="",I398="",J398=""),"",I398*J398)</f>
        <v/>
      </c>
      <c r="L398" s="30">
        <f>IF(OR(E398="",I398=""),"",I398+IF(K398="",0,K398))</f>
        <v/>
      </c>
      <c r="M398" s="25">
        <f>IF(E398="","",IFERROR(IF(F398="",0.2,IF(AND(VLOOKUP(E398,'Vendor Master'!$B$5:$Q$54,7,FALSE)="Y",C398&gt;=VLOOKUP(E398,'Vendor Master'!$B$5:$Q$54,9,FALSE),C398&lt;=VLOOKUP(E398,'Vendor Master'!$B$5:$Q$54,10,FALSE)),VLOOKUP(E398,'Vendor Master'!$B$5:$Q$54,11,FALSE),VLOOKUP(E398,'Vendor Master'!$B$5:$Q$54,6,FALSE))),""))</f>
        <v/>
      </c>
      <c r="N398" s="30">
        <f>IF(OR(E398="",I398="",M398=""),"",I398*M398)</f>
        <v/>
      </c>
      <c r="O398" s="30">
        <f>IF(OR(E398="",L398=""),"",L398-IF(N398="",0,N398))</f>
        <v/>
      </c>
      <c r="P398" s="26" t="n"/>
      <c r="Q398" s="23" t="n"/>
      <c r="R398" s="28" t="n"/>
      <c r="S398" s="22">
        <f>IF(OR(R398="",O398=""),"",IF(ROUND(R398,2)=ROUND(O398,2),"OK","CHECK"))</f>
        <v/>
      </c>
      <c r="T398" s="31">
        <f>IF(OR(R398="",O398=""),"",R398-O398)</f>
        <v/>
      </c>
      <c r="U398" s="19" t="n"/>
      <c r="V398" s="23" t="n"/>
      <c r="W398" s="32">
        <f>IF(V398="","",IFERROR(VLOOKUP(V398,'Challan Master'!$B$5:$D$124,3,FALSE),""))</f>
        <v/>
      </c>
      <c r="X398" s="22">
        <f>IF(V398="","",IFERROR(VLOOKUP(V398,'Challan Master'!$B$5:$D$124,2,FALSE),""))</f>
        <v/>
      </c>
      <c r="Y398" s="23" t="n"/>
    </row>
    <row r="399">
      <c r="A399" s="22">
        <f>IF(C399="","",ROW()-4)</f>
        <v/>
      </c>
      <c r="B399" s="22">
        <f>IF(C399="","",IF(MONTH(C399)&lt;=3,"Q4",IF(MONTH(C399)&lt;=6,"Q1",IF(MONTH(C399)&lt;=9,"Q2","Q3"))))</f>
        <v/>
      </c>
      <c r="C399" s="26" t="n"/>
      <c r="D399" s="23" t="n"/>
      <c r="E399" s="19" t="n"/>
      <c r="F399" s="22">
        <f>IF(E399="","",IFERROR(VLOOKUP(E399,'Vendor Master'!$B$5:$Q$54,2,FALSE),""))</f>
        <v/>
      </c>
      <c r="G399" s="22">
        <f>IF(E399="","",IFERROR(VLOOKUP(E399,'Vendor Master'!$B$5:$Q$54,4,FALSE),""))</f>
        <v/>
      </c>
      <c r="H399" s="20">
        <f>IF(E399="","",IFERROR(VLOOKUP(G399,'Rate Master'!$B$5:$C$16,2,FALSE),""))</f>
        <v/>
      </c>
      <c r="I399" s="28" t="n"/>
      <c r="J399" s="29">
        <f>IF(E399="","",IFERROR(IF(VLOOKUP(E399,'Vendor Master'!$B$5:$Q$54,12,FALSE)="Y",VLOOKUP(E399,'Vendor Master'!$B$5:$Q$54,14,FALSE),0),""))</f>
        <v/>
      </c>
      <c r="K399" s="30">
        <f>IF(OR(E399="",I399="",J399=""),"",I399*J399)</f>
        <v/>
      </c>
      <c r="L399" s="30">
        <f>IF(OR(E399="",I399=""),"",I399+IF(K399="",0,K399))</f>
        <v/>
      </c>
      <c r="M399" s="25">
        <f>IF(E399="","",IFERROR(IF(F399="",0.2,IF(AND(VLOOKUP(E399,'Vendor Master'!$B$5:$Q$54,7,FALSE)="Y",C399&gt;=VLOOKUP(E399,'Vendor Master'!$B$5:$Q$54,9,FALSE),C399&lt;=VLOOKUP(E399,'Vendor Master'!$B$5:$Q$54,10,FALSE)),VLOOKUP(E399,'Vendor Master'!$B$5:$Q$54,11,FALSE),VLOOKUP(E399,'Vendor Master'!$B$5:$Q$54,6,FALSE))),""))</f>
        <v/>
      </c>
      <c r="N399" s="30">
        <f>IF(OR(E399="",I399="",M399=""),"",I399*M399)</f>
        <v/>
      </c>
      <c r="O399" s="30">
        <f>IF(OR(E399="",L399=""),"",L399-IF(N399="",0,N399))</f>
        <v/>
      </c>
      <c r="P399" s="26" t="n"/>
      <c r="Q399" s="23" t="n"/>
      <c r="R399" s="28" t="n"/>
      <c r="S399" s="22">
        <f>IF(OR(R399="",O399=""),"",IF(ROUND(R399,2)=ROUND(O399,2),"OK","CHECK"))</f>
        <v/>
      </c>
      <c r="T399" s="31">
        <f>IF(OR(R399="",O399=""),"",R399-O399)</f>
        <v/>
      </c>
      <c r="U399" s="19" t="n"/>
      <c r="V399" s="23" t="n"/>
      <c r="W399" s="32">
        <f>IF(V399="","",IFERROR(VLOOKUP(V399,'Challan Master'!$B$5:$D$124,3,FALSE),""))</f>
        <v/>
      </c>
      <c r="X399" s="22">
        <f>IF(V399="","",IFERROR(VLOOKUP(V399,'Challan Master'!$B$5:$D$124,2,FALSE),""))</f>
        <v/>
      </c>
      <c r="Y399" s="23" t="n"/>
    </row>
    <row r="400">
      <c r="A400" s="22">
        <f>IF(C400="","",ROW()-4)</f>
        <v/>
      </c>
      <c r="B400" s="22">
        <f>IF(C400="","",IF(MONTH(C400)&lt;=3,"Q4",IF(MONTH(C400)&lt;=6,"Q1",IF(MONTH(C400)&lt;=9,"Q2","Q3"))))</f>
        <v/>
      </c>
      <c r="C400" s="26" t="n"/>
      <c r="D400" s="23" t="n"/>
      <c r="E400" s="19" t="n"/>
      <c r="F400" s="22">
        <f>IF(E400="","",IFERROR(VLOOKUP(E400,'Vendor Master'!$B$5:$Q$54,2,FALSE),""))</f>
        <v/>
      </c>
      <c r="G400" s="22">
        <f>IF(E400="","",IFERROR(VLOOKUP(E400,'Vendor Master'!$B$5:$Q$54,4,FALSE),""))</f>
        <v/>
      </c>
      <c r="H400" s="20">
        <f>IF(E400="","",IFERROR(VLOOKUP(G400,'Rate Master'!$B$5:$C$16,2,FALSE),""))</f>
        <v/>
      </c>
      <c r="I400" s="28" t="n"/>
      <c r="J400" s="29">
        <f>IF(E400="","",IFERROR(IF(VLOOKUP(E400,'Vendor Master'!$B$5:$Q$54,12,FALSE)="Y",VLOOKUP(E400,'Vendor Master'!$B$5:$Q$54,14,FALSE),0),""))</f>
        <v/>
      </c>
      <c r="K400" s="30">
        <f>IF(OR(E400="",I400="",J400=""),"",I400*J400)</f>
        <v/>
      </c>
      <c r="L400" s="30">
        <f>IF(OR(E400="",I400=""),"",I400+IF(K400="",0,K400))</f>
        <v/>
      </c>
      <c r="M400" s="25">
        <f>IF(E400="","",IFERROR(IF(F400="",0.2,IF(AND(VLOOKUP(E400,'Vendor Master'!$B$5:$Q$54,7,FALSE)="Y",C400&gt;=VLOOKUP(E400,'Vendor Master'!$B$5:$Q$54,9,FALSE),C400&lt;=VLOOKUP(E400,'Vendor Master'!$B$5:$Q$54,10,FALSE)),VLOOKUP(E400,'Vendor Master'!$B$5:$Q$54,11,FALSE),VLOOKUP(E400,'Vendor Master'!$B$5:$Q$54,6,FALSE))),""))</f>
        <v/>
      </c>
      <c r="N400" s="30">
        <f>IF(OR(E400="",I400="",M400=""),"",I400*M400)</f>
        <v/>
      </c>
      <c r="O400" s="30">
        <f>IF(OR(E400="",L400=""),"",L400-IF(N400="",0,N400))</f>
        <v/>
      </c>
      <c r="P400" s="26" t="n"/>
      <c r="Q400" s="23" t="n"/>
      <c r="R400" s="28" t="n"/>
      <c r="S400" s="22">
        <f>IF(OR(R400="",O400=""),"",IF(ROUND(R400,2)=ROUND(O400,2),"OK","CHECK"))</f>
        <v/>
      </c>
      <c r="T400" s="31">
        <f>IF(OR(R400="",O400=""),"",R400-O400)</f>
        <v/>
      </c>
      <c r="U400" s="19" t="n"/>
      <c r="V400" s="23" t="n"/>
      <c r="W400" s="32">
        <f>IF(V400="","",IFERROR(VLOOKUP(V400,'Challan Master'!$B$5:$D$124,3,FALSE),""))</f>
        <v/>
      </c>
      <c r="X400" s="22">
        <f>IF(V400="","",IFERROR(VLOOKUP(V400,'Challan Master'!$B$5:$D$124,2,FALSE),""))</f>
        <v/>
      </c>
      <c r="Y400" s="23" t="n"/>
    </row>
    <row r="401">
      <c r="A401" s="22">
        <f>IF(C401="","",ROW()-4)</f>
        <v/>
      </c>
      <c r="B401" s="22">
        <f>IF(C401="","",IF(MONTH(C401)&lt;=3,"Q4",IF(MONTH(C401)&lt;=6,"Q1",IF(MONTH(C401)&lt;=9,"Q2","Q3"))))</f>
        <v/>
      </c>
      <c r="C401" s="26" t="n"/>
      <c r="D401" s="23" t="n"/>
      <c r="E401" s="19" t="n"/>
      <c r="F401" s="22">
        <f>IF(E401="","",IFERROR(VLOOKUP(E401,'Vendor Master'!$B$5:$Q$54,2,FALSE),""))</f>
        <v/>
      </c>
      <c r="G401" s="22">
        <f>IF(E401="","",IFERROR(VLOOKUP(E401,'Vendor Master'!$B$5:$Q$54,4,FALSE),""))</f>
        <v/>
      </c>
      <c r="H401" s="20">
        <f>IF(E401="","",IFERROR(VLOOKUP(G401,'Rate Master'!$B$5:$C$16,2,FALSE),""))</f>
        <v/>
      </c>
      <c r="I401" s="28" t="n"/>
      <c r="J401" s="29">
        <f>IF(E401="","",IFERROR(IF(VLOOKUP(E401,'Vendor Master'!$B$5:$Q$54,12,FALSE)="Y",VLOOKUP(E401,'Vendor Master'!$B$5:$Q$54,14,FALSE),0),""))</f>
        <v/>
      </c>
      <c r="K401" s="30">
        <f>IF(OR(E401="",I401="",J401=""),"",I401*J401)</f>
        <v/>
      </c>
      <c r="L401" s="30">
        <f>IF(OR(E401="",I401=""),"",I401+IF(K401="",0,K401))</f>
        <v/>
      </c>
      <c r="M401" s="25">
        <f>IF(E401="","",IFERROR(IF(F401="",0.2,IF(AND(VLOOKUP(E401,'Vendor Master'!$B$5:$Q$54,7,FALSE)="Y",C401&gt;=VLOOKUP(E401,'Vendor Master'!$B$5:$Q$54,9,FALSE),C401&lt;=VLOOKUP(E401,'Vendor Master'!$B$5:$Q$54,10,FALSE)),VLOOKUP(E401,'Vendor Master'!$B$5:$Q$54,11,FALSE),VLOOKUP(E401,'Vendor Master'!$B$5:$Q$54,6,FALSE))),""))</f>
        <v/>
      </c>
      <c r="N401" s="30">
        <f>IF(OR(E401="",I401="",M401=""),"",I401*M401)</f>
        <v/>
      </c>
      <c r="O401" s="30">
        <f>IF(OR(E401="",L401=""),"",L401-IF(N401="",0,N401))</f>
        <v/>
      </c>
      <c r="P401" s="26" t="n"/>
      <c r="Q401" s="23" t="n"/>
      <c r="R401" s="28" t="n"/>
      <c r="S401" s="22">
        <f>IF(OR(R401="",O401=""),"",IF(ROUND(R401,2)=ROUND(O401,2),"OK","CHECK"))</f>
        <v/>
      </c>
      <c r="T401" s="31">
        <f>IF(OR(R401="",O401=""),"",R401-O401)</f>
        <v/>
      </c>
      <c r="U401" s="19" t="n"/>
      <c r="V401" s="23" t="n"/>
      <c r="W401" s="32">
        <f>IF(V401="","",IFERROR(VLOOKUP(V401,'Challan Master'!$B$5:$D$124,3,FALSE),""))</f>
        <v/>
      </c>
      <c r="X401" s="22">
        <f>IF(V401="","",IFERROR(VLOOKUP(V401,'Challan Master'!$B$5:$D$124,2,FALSE),""))</f>
        <v/>
      </c>
      <c r="Y401" s="23" t="n"/>
    </row>
    <row r="402">
      <c r="A402" s="22">
        <f>IF(C402="","",ROW()-4)</f>
        <v/>
      </c>
      <c r="B402" s="22">
        <f>IF(C402="","",IF(MONTH(C402)&lt;=3,"Q4",IF(MONTH(C402)&lt;=6,"Q1",IF(MONTH(C402)&lt;=9,"Q2","Q3"))))</f>
        <v/>
      </c>
      <c r="C402" s="26" t="n"/>
      <c r="D402" s="23" t="n"/>
      <c r="E402" s="19" t="n"/>
      <c r="F402" s="22">
        <f>IF(E402="","",IFERROR(VLOOKUP(E402,'Vendor Master'!$B$5:$Q$54,2,FALSE),""))</f>
        <v/>
      </c>
      <c r="G402" s="22">
        <f>IF(E402="","",IFERROR(VLOOKUP(E402,'Vendor Master'!$B$5:$Q$54,4,FALSE),""))</f>
        <v/>
      </c>
      <c r="H402" s="20">
        <f>IF(E402="","",IFERROR(VLOOKUP(G402,'Rate Master'!$B$5:$C$16,2,FALSE),""))</f>
        <v/>
      </c>
      <c r="I402" s="28" t="n"/>
      <c r="J402" s="29">
        <f>IF(E402="","",IFERROR(IF(VLOOKUP(E402,'Vendor Master'!$B$5:$Q$54,12,FALSE)="Y",VLOOKUP(E402,'Vendor Master'!$B$5:$Q$54,14,FALSE),0),""))</f>
        <v/>
      </c>
      <c r="K402" s="30">
        <f>IF(OR(E402="",I402="",J402=""),"",I402*J402)</f>
        <v/>
      </c>
      <c r="L402" s="30">
        <f>IF(OR(E402="",I402=""),"",I402+IF(K402="",0,K402))</f>
        <v/>
      </c>
      <c r="M402" s="25">
        <f>IF(E402="","",IFERROR(IF(F402="",0.2,IF(AND(VLOOKUP(E402,'Vendor Master'!$B$5:$Q$54,7,FALSE)="Y",C402&gt;=VLOOKUP(E402,'Vendor Master'!$B$5:$Q$54,9,FALSE),C402&lt;=VLOOKUP(E402,'Vendor Master'!$B$5:$Q$54,10,FALSE)),VLOOKUP(E402,'Vendor Master'!$B$5:$Q$54,11,FALSE),VLOOKUP(E402,'Vendor Master'!$B$5:$Q$54,6,FALSE))),""))</f>
        <v/>
      </c>
      <c r="N402" s="30">
        <f>IF(OR(E402="",I402="",M402=""),"",I402*M402)</f>
        <v/>
      </c>
      <c r="O402" s="30">
        <f>IF(OR(E402="",L402=""),"",L402-IF(N402="",0,N402))</f>
        <v/>
      </c>
      <c r="P402" s="26" t="n"/>
      <c r="Q402" s="23" t="n"/>
      <c r="R402" s="28" t="n"/>
      <c r="S402" s="22">
        <f>IF(OR(R402="",O402=""),"",IF(ROUND(R402,2)=ROUND(O402,2),"OK","CHECK"))</f>
        <v/>
      </c>
      <c r="T402" s="31">
        <f>IF(OR(R402="",O402=""),"",R402-O402)</f>
        <v/>
      </c>
      <c r="U402" s="19" t="n"/>
      <c r="V402" s="23" t="n"/>
      <c r="W402" s="32">
        <f>IF(V402="","",IFERROR(VLOOKUP(V402,'Challan Master'!$B$5:$D$124,3,FALSE),""))</f>
        <v/>
      </c>
      <c r="X402" s="22">
        <f>IF(V402="","",IFERROR(VLOOKUP(V402,'Challan Master'!$B$5:$D$124,2,FALSE),""))</f>
        <v/>
      </c>
      <c r="Y402" s="23" t="n"/>
    </row>
    <row r="403">
      <c r="A403" s="22">
        <f>IF(C403="","",ROW()-4)</f>
        <v/>
      </c>
      <c r="B403" s="22">
        <f>IF(C403="","",IF(MONTH(C403)&lt;=3,"Q4",IF(MONTH(C403)&lt;=6,"Q1",IF(MONTH(C403)&lt;=9,"Q2","Q3"))))</f>
        <v/>
      </c>
      <c r="C403" s="26" t="n"/>
      <c r="D403" s="23" t="n"/>
      <c r="E403" s="19" t="n"/>
      <c r="F403" s="22">
        <f>IF(E403="","",IFERROR(VLOOKUP(E403,'Vendor Master'!$B$5:$Q$54,2,FALSE),""))</f>
        <v/>
      </c>
      <c r="G403" s="22">
        <f>IF(E403="","",IFERROR(VLOOKUP(E403,'Vendor Master'!$B$5:$Q$54,4,FALSE),""))</f>
        <v/>
      </c>
      <c r="H403" s="20">
        <f>IF(E403="","",IFERROR(VLOOKUP(G403,'Rate Master'!$B$5:$C$16,2,FALSE),""))</f>
        <v/>
      </c>
      <c r="I403" s="28" t="n"/>
      <c r="J403" s="29">
        <f>IF(E403="","",IFERROR(IF(VLOOKUP(E403,'Vendor Master'!$B$5:$Q$54,12,FALSE)="Y",VLOOKUP(E403,'Vendor Master'!$B$5:$Q$54,14,FALSE),0),""))</f>
        <v/>
      </c>
      <c r="K403" s="30">
        <f>IF(OR(E403="",I403="",J403=""),"",I403*J403)</f>
        <v/>
      </c>
      <c r="L403" s="30">
        <f>IF(OR(E403="",I403=""),"",I403+IF(K403="",0,K403))</f>
        <v/>
      </c>
      <c r="M403" s="25">
        <f>IF(E403="","",IFERROR(IF(F403="",0.2,IF(AND(VLOOKUP(E403,'Vendor Master'!$B$5:$Q$54,7,FALSE)="Y",C403&gt;=VLOOKUP(E403,'Vendor Master'!$B$5:$Q$54,9,FALSE),C403&lt;=VLOOKUP(E403,'Vendor Master'!$B$5:$Q$54,10,FALSE)),VLOOKUP(E403,'Vendor Master'!$B$5:$Q$54,11,FALSE),VLOOKUP(E403,'Vendor Master'!$B$5:$Q$54,6,FALSE))),""))</f>
        <v/>
      </c>
      <c r="N403" s="30">
        <f>IF(OR(E403="",I403="",M403=""),"",I403*M403)</f>
        <v/>
      </c>
      <c r="O403" s="30">
        <f>IF(OR(E403="",L403=""),"",L403-IF(N403="",0,N403))</f>
        <v/>
      </c>
      <c r="P403" s="26" t="n"/>
      <c r="Q403" s="23" t="n"/>
      <c r="R403" s="28" t="n"/>
      <c r="S403" s="22">
        <f>IF(OR(R403="",O403=""),"",IF(ROUND(R403,2)=ROUND(O403,2),"OK","CHECK"))</f>
        <v/>
      </c>
      <c r="T403" s="31">
        <f>IF(OR(R403="",O403=""),"",R403-O403)</f>
        <v/>
      </c>
      <c r="U403" s="19" t="n"/>
      <c r="V403" s="23" t="n"/>
      <c r="W403" s="32">
        <f>IF(V403="","",IFERROR(VLOOKUP(V403,'Challan Master'!$B$5:$D$124,3,FALSE),""))</f>
        <v/>
      </c>
      <c r="X403" s="22">
        <f>IF(V403="","",IFERROR(VLOOKUP(V403,'Challan Master'!$B$5:$D$124,2,FALSE),""))</f>
        <v/>
      </c>
      <c r="Y403" s="23" t="n"/>
    </row>
    <row r="404">
      <c r="A404" s="22">
        <f>IF(C404="","",ROW()-4)</f>
        <v/>
      </c>
      <c r="B404" s="22">
        <f>IF(C404="","",IF(MONTH(C404)&lt;=3,"Q4",IF(MONTH(C404)&lt;=6,"Q1",IF(MONTH(C404)&lt;=9,"Q2","Q3"))))</f>
        <v/>
      </c>
      <c r="C404" s="26" t="n"/>
      <c r="D404" s="23" t="n"/>
      <c r="E404" s="19" t="n"/>
      <c r="F404" s="22">
        <f>IF(E404="","",IFERROR(VLOOKUP(E404,'Vendor Master'!$B$5:$Q$54,2,FALSE),""))</f>
        <v/>
      </c>
      <c r="G404" s="22">
        <f>IF(E404="","",IFERROR(VLOOKUP(E404,'Vendor Master'!$B$5:$Q$54,4,FALSE),""))</f>
        <v/>
      </c>
      <c r="H404" s="20">
        <f>IF(E404="","",IFERROR(VLOOKUP(G404,'Rate Master'!$B$5:$C$16,2,FALSE),""))</f>
        <v/>
      </c>
      <c r="I404" s="28" t="n"/>
      <c r="J404" s="29">
        <f>IF(E404="","",IFERROR(IF(VLOOKUP(E404,'Vendor Master'!$B$5:$Q$54,12,FALSE)="Y",VLOOKUP(E404,'Vendor Master'!$B$5:$Q$54,14,FALSE),0),""))</f>
        <v/>
      </c>
      <c r="K404" s="30">
        <f>IF(OR(E404="",I404="",J404=""),"",I404*J404)</f>
        <v/>
      </c>
      <c r="L404" s="30">
        <f>IF(OR(E404="",I404=""),"",I404+IF(K404="",0,K404))</f>
        <v/>
      </c>
      <c r="M404" s="25">
        <f>IF(E404="","",IFERROR(IF(F404="",0.2,IF(AND(VLOOKUP(E404,'Vendor Master'!$B$5:$Q$54,7,FALSE)="Y",C404&gt;=VLOOKUP(E404,'Vendor Master'!$B$5:$Q$54,9,FALSE),C404&lt;=VLOOKUP(E404,'Vendor Master'!$B$5:$Q$54,10,FALSE)),VLOOKUP(E404,'Vendor Master'!$B$5:$Q$54,11,FALSE),VLOOKUP(E404,'Vendor Master'!$B$5:$Q$54,6,FALSE))),""))</f>
        <v/>
      </c>
      <c r="N404" s="30">
        <f>IF(OR(E404="",I404="",M404=""),"",I404*M404)</f>
        <v/>
      </c>
      <c r="O404" s="30">
        <f>IF(OR(E404="",L404=""),"",L404-IF(N404="",0,N404))</f>
        <v/>
      </c>
      <c r="P404" s="26" t="n"/>
      <c r="Q404" s="23" t="n"/>
      <c r="R404" s="28" t="n"/>
      <c r="S404" s="22">
        <f>IF(OR(R404="",O404=""),"",IF(ROUND(R404,2)=ROUND(O404,2),"OK","CHECK"))</f>
        <v/>
      </c>
      <c r="T404" s="31">
        <f>IF(OR(R404="",O404=""),"",R404-O404)</f>
        <v/>
      </c>
      <c r="U404" s="19" t="n"/>
      <c r="V404" s="23" t="n"/>
      <c r="W404" s="32">
        <f>IF(V404="","",IFERROR(VLOOKUP(V404,'Challan Master'!$B$5:$D$124,3,FALSE),""))</f>
        <v/>
      </c>
      <c r="X404" s="22">
        <f>IF(V404="","",IFERROR(VLOOKUP(V404,'Challan Master'!$B$5:$D$124,2,FALSE),""))</f>
        <v/>
      </c>
      <c r="Y404" s="23" t="n"/>
    </row>
    <row r="405">
      <c r="A405" s="22">
        <f>IF(C405="","",ROW()-4)</f>
        <v/>
      </c>
      <c r="B405" s="22">
        <f>IF(C405="","",IF(MONTH(C405)&lt;=3,"Q4",IF(MONTH(C405)&lt;=6,"Q1",IF(MONTH(C405)&lt;=9,"Q2","Q3"))))</f>
        <v/>
      </c>
      <c r="C405" s="26" t="n"/>
      <c r="D405" s="23" t="n"/>
      <c r="E405" s="19" t="n"/>
      <c r="F405" s="22">
        <f>IF(E405="","",IFERROR(VLOOKUP(E405,'Vendor Master'!$B$5:$Q$54,2,FALSE),""))</f>
        <v/>
      </c>
      <c r="G405" s="22">
        <f>IF(E405="","",IFERROR(VLOOKUP(E405,'Vendor Master'!$B$5:$Q$54,4,FALSE),""))</f>
        <v/>
      </c>
      <c r="H405" s="20">
        <f>IF(E405="","",IFERROR(VLOOKUP(G405,'Rate Master'!$B$5:$C$16,2,FALSE),""))</f>
        <v/>
      </c>
      <c r="I405" s="28" t="n"/>
      <c r="J405" s="29">
        <f>IF(E405="","",IFERROR(IF(VLOOKUP(E405,'Vendor Master'!$B$5:$Q$54,12,FALSE)="Y",VLOOKUP(E405,'Vendor Master'!$B$5:$Q$54,14,FALSE),0),""))</f>
        <v/>
      </c>
      <c r="K405" s="30">
        <f>IF(OR(E405="",I405="",J405=""),"",I405*J405)</f>
        <v/>
      </c>
      <c r="L405" s="30">
        <f>IF(OR(E405="",I405=""),"",I405+IF(K405="",0,K405))</f>
        <v/>
      </c>
      <c r="M405" s="25">
        <f>IF(E405="","",IFERROR(IF(F405="",0.2,IF(AND(VLOOKUP(E405,'Vendor Master'!$B$5:$Q$54,7,FALSE)="Y",C405&gt;=VLOOKUP(E405,'Vendor Master'!$B$5:$Q$54,9,FALSE),C405&lt;=VLOOKUP(E405,'Vendor Master'!$B$5:$Q$54,10,FALSE)),VLOOKUP(E405,'Vendor Master'!$B$5:$Q$54,11,FALSE),VLOOKUP(E405,'Vendor Master'!$B$5:$Q$54,6,FALSE))),""))</f>
        <v/>
      </c>
      <c r="N405" s="30">
        <f>IF(OR(E405="",I405="",M405=""),"",I405*M405)</f>
        <v/>
      </c>
      <c r="O405" s="30">
        <f>IF(OR(E405="",L405=""),"",L405-IF(N405="",0,N405))</f>
        <v/>
      </c>
      <c r="P405" s="26" t="n"/>
      <c r="Q405" s="23" t="n"/>
      <c r="R405" s="28" t="n"/>
      <c r="S405" s="22">
        <f>IF(OR(R405="",O405=""),"",IF(ROUND(R405,2)=ROUND(O405,2),"OK","CHECK"))</f>
        <v/>
      </c>
      <c r="T405" s="31">
        <f>IF(OR(R405="",O405=""),"",R405-O405)</f>
        <v/>
      </c>
      <c r="U405" s="19" t="n"/>
      <c r="V405" s="23" t="n"/>
      <c r="W405" s="32">
        <f>IF(V405="","",IFERROR(VLOOKUP(V405,'Challan Master'!$B$5:$D$124,3,FALSE),""))</f>
        <v/>
      </c>
      <c r="X405" s="22">
        <f>IF(V405="","",IFERROR(VLOOKUP(V405,'Challan Master'!$B$5:$D$124,2,FALSE),""))</f>
        <v/>
      </c>
      <c r="Y405" s="23" t="n"/>
    </row>
    <row r="406">
      <c r="A406" s="22">
        <f>IF(C406="","",ROW()-4)</f>
        <v/>
      </c>
      <c r="B406" s="22">
        <f>IF(C406="","",IF(MONTH(C406)&lt;=3,"Q4",IF(MONTH(C406)&lt;=6,"Q1",IF(MONTH(C406)&lt;=9,"Q2","Q3"))))</f>
        <v/>
      </c>
      <c r="C406" s="26" t="n"/>
      <c r="D406" s="23" t="n"/>
      <c r="E406" s="19" t="n"/>
      <c r="F406" s="22">
        <f>IF(E406="","",IFERROR(VLOOKUP(E406,'Vendor Master'!$B$5:$Q$54,2,FALSE),""))</f>
        <v/>
      </c>
      <c r="G406" s="22">
        <f>IF(E406="","",IFERROR(VLOOKUP(E406,'Vendor Master'!$B$5:$Q$54,4,FALSE),""))</f>
        <v/>
      </c>
      <c r="H406" s="20">
        <f>IF(E406="","",IFERROR(VLOOKUP(G406,'Rate Master'!$B$5:$C$16,2,FALSE),""))</f>
        <v/>
      </c>
      <c r="I406" s="28" t="n"/>
      <c r="J406" s="29">
        <f>IF(E406="","",IFERROR(IF(VLOOKUP(E406,'Vendor Master'!$B$5:$Q$54,12,FALSE)="Y",VLOOKUP(E406,'Vendor Master'!$B$5:$Q$54,14,FALSE),0),""))</f>
        <v/>
      </c>
      <c r="K406" s="30">
        <f>IF(OR(E406="",I406="",J406=""),"",I406*J406)</f>
        <v/>
      </c>
      <c r="L406" s="30">
        <f>IF(OR(E406="",I406=""),"",I406+IF(K406="",0,K406))</f>
        <v/>
      </c>
      <c r="M406" s="25">
        <f>IF(E406="","",IFERROR(IF(F406="",0.2,IF(AND(VLOOKUP(E406,'Vendor Master'!$B$5:$Q$54,7,FALSE)="Y",C406&gt;=VLOOKUP(E406,'Vendor Master'!$B$5:$Q$54,9,FALSE),C406&lt;=VLOOKUP(E406,'Vendor Master'!$B$5:$Q$54,10,FALSE)),VLOOKUP(E406,'Vendor Master'!$B$5:$Q$54,11,FALSE),VLOOKUP(E406,'Vendor Master'!$B$5:$Q$54,6,FALSE))),""))</f>
        <v/>
      </c>
      <c r="N406" s="30">
        <f>IF(OR(E406="",I406="",M406=""),"",I406*M406)</f>
        <v/>
      </c>
      <c r="O406" s="30">
        <f>IF(OR(E406="",L406=""),"",L406-IF(N406="",0,N406))</f>
        <v/>
      </c>
      <c r="P406" s="26" t="n"/>
      <c r="Q406" s="23" t="n"/>
      <c r="R406" s="28" t="n"/>
      <c r="S406" s="22">
        <f>IF(OR(R406="",O406=""),"",IF(ROUND(R406,2)=ROUND(O406,2),"OK","CHECK"))</f>
        <v/>
      </c>
      <c r="T406" s="31">
        <f>IF(OR(R406="",O406=""),"",R406-O406)</f>
        <v/>
      </c>
      <c r="U406" s="19" t="n"/>
      <c r="V406" s="23" t="n"/>
      <c r="W406" s="32">
        <f>IF(V406="","",IFERROR(VLOOKUP(V406,'Challan Master'!$B$5:$D$124,3,FALSE),""))</f>
        <v/>
      </c>
      <c r="X406" s="22">
        <f>IF(V406="","",IFERROR(VLOOKUP(V406,'Challan Master'!$B$5:$D$124,2,FALSE),""))</f>
        <v/>
      </c>
      <c r="Y406" s="23" t="n"/>
    </row>
    <row r="407">
      <c r="A407" s="22">
        <f>IF(C407="","",ROW()-4)</f>
        <v/>
      </c>
      <c r="B407" s="22">
        <f>IF(C407="","",IF(MONTH(C407)&lt;=3,"Q4",IF(MONTH(C407)&lt;=6,"Q1",IF(MONTH(C407)&lt;=9,"Q2","Q3"))))</f>
        <v/>
      </c>
      <c r="C407" s="26" t="n"/>
      <c r="D407" s="23" t="n"/>
      <c r="E407" s="19" t="n"/>
      <c r="F407" s="22">
        <f>IF(E407="","",IFERROR(VLOOKUP(E407,'Vendor Master'!$B$5:$Q$54,2,FALSE),""))</f>
        <v/>
      </c>
      <c r="G407" s="22">
        <f>IF(E407="","",IFERROR(VLOOKUP(E407,'Vendor Master'!$B$5:$Q$54,4,FALSE),""))</f>
        <v/>
      </c>
      <c r="H407" s="20">
        <f>IF(E407="","",IFERROR(VLOOKUP(G407,'Rate Master'!$B$5:$C$16,2,FALSE),""))</f>
        <v/>
      </c>
      <c r="I407" s="28" t="n"/>
      <c r="J407" s="29">
        <f>IF(E407="","",IFERROR(IF(VLOOKUP(E407,'Vendor Master'!$B$5:$Q$54,12,FALSE)="Y",VLOOKUP(E407,'Vendor Master'!$B$5:$Q$54,14,FALSE),0),""))</f>
        <v/>
      </c>
      <c r="K407" s="30">
        <f>IF(OR(E407="",I407="",J407=""),"",I407*J407)</f>
        <v/>
      </c>
      <c r="L407" s="30">
        <f>IF(OR(E407="",I407=""),"",I407+IF(K407="",0,K407))</f>
        <v/>
      </c>
      <c r="M407" s="25">
        <f>IF(E407="","",IFERROR(IF(F407="",0.2,IF(AND(VLOOKUP(E407,'Vendor Master'!$B$5:$Q$54,7,FALSE)="Y",C407&gt;=VLOOKUP(E407,'Vendor Master'!$B$5:$Q$54,9,FALSE),C407&lt;=VLOOKUP(E407,'Vendor Master'!$B$5:$Q$54,10,FALSE)),VLOOKUP(E407,'Vendor Master'!$B$5:$Q$54,11,FALSE),VLOOKUP(E407,'Vendor Master'!$B$5:$Q$54,6,FALSE))),""))</f>
        <v/>
      </c>
      <c r="N407" s="30">
        <f>IF(OR(E407="",I407="",M407=""),"",I407*M407)</f>
        <v/>
      </c>
      <c r="O407" s="30">
        <f>IF(OR(E407="",L407=""),"",L407-IF(N407="",0,N407))</f>
        <v/>
      </c>
      <c r="P407" s="26" t="n"/>
      <c r="Q407" s="23" t="n"/>
      <c r="R407" s="28" t="n"/>
      <c r="S407" s="22">
        <f>IF(OR(R407="",O407=""),"",IF(ROUND(R407,2)=ROUND(O407,2),"OK","CHECK"))</f>
        <v/>
      </c>
      <c r="T407" s="31">
        <f>IF(OR(R407="",O407=""),"",R407-O407)</f>
        <v/>
      </c>
      <c r="U407" s="19" t="n"/>
      <c r="V407" s="23" t="n"/>
      <c r="W407" s="32">
        <f>IF(V407="","",IFERROR(VLOOKUP(V407,'Challan Master'!$B$5:$D$124,3,FALSE),""))</f>
        <v/>
      </c>
      <c r="X407" s="22">
        <f>IF(V407="","",IFERROR(VLOOKUP(V407,'Challan Master'!$B$5:$D$124,2,FALSE),""))</f>
        <v/>
      </c>
      <c r="Y407" s="23" t="n"/>
    </row>
    <row r="408">
      <c r="A408" s="22">
        <f>IF(C408="","",ROW()-4)</f>
        <v/>
      </c>
      <c r="B408" s="22">
        <f>IF(C408="","",IF(MONTH(C408)&lt;=3,"Q4",IF(MONTH(C408)&lt;=6,"Q1",IF(MONTH(C408)&lt;=9,"Q2","Q3"))))</f>
        <v/>
      </c>
      <c r="C408" s="26" t="n"/>
      <c r="D408" s="23" t="n"/>
      <c r="E408" s="19" t="n"/>
      <c r="F408" s="22">
        <f>IF(E408="","",IFERROR(VLOOKUP(E408,'Vendor Master'!$B$5:$Q$54,2,FALSE),""))</f>
        <v/>
      </c>
      <c r="G408" s="22">
        <f>IF(E408="","",IFERROR(VLOOKUP(E408,'Vendor Master'!$B$5:$Q$54,4,FALSE),""))</f>
        <v/>
      </c>
      <c r="H408" s="20">
        <f>IF(E408="","",IFERROR(VLOOKUP(G408,'Rate Master'!$B$5:$C$16,2,FALSE),""))</f>
        <v/>
      </c>
      <c r="I408" s="28" t="n"/>
      <c r="J408" s="29">
        <f>IF(E408="","",IFERROR(IF(VLOOKUP(E408,'Vendor Master'!$B$5:$Q$54,12,FALSE)="Y",VLOOKUP(E408,'Vendor Master'!$B$5:$Q$54,14,FALSE),0),""))</f>
        <v/>
      </c>
      <c r="K408" s="30">
        <f>IF(OR(E408="",I408="",J408=""),"",I408*J408)</f>
        <v/>
      </c>
      <c r="L408" s="30">
        <f>IF(OR(E408="",I408=""),"",I408+IF(K408="",0,K408))</f>
        <v/>
      </c>
      <c r="M408" s="25">
        <f>IF(E408="","",IFERROR(IF(F408="",0.2,IF(AND(VLOOKUP(E408,'Vendor Master'!$B$5:$Q$54,7,FALSE)="Y",C408&gt;=VLOOKUP(E408,'Vendor Master'!$B$5:$Q$54,9,FALSE),C408&lt;=VLOOKUP(E408,'Vendor Master'!$B$5:$Q$54,10,FALSE)),VLOOKUP(E408,'Vendor Master'!$B$5:$Q$54,11,FALSE),VLOOKUP(E408,'Vendor Master'!$B$5:$Q$54,6,FALSE))),""))</f>
        <v/>
      </c>
      <c r="N408" s="30">
        <f>IF(OR(E408="",I408="",M408=""),"",I408*M408)</f>
        <v/>
      </c>
      <c r="O408" s="30">
        <f>IF(OR(E408="",L408=""),"",L408-IF(N408="",0,N408))</f>
        <v/>
      </c>
      <c r="P408" s="26" t="n"/>
      <c r="Q408" s="23" t="n"/>
      <c r="R408" s="28" t="n"/>
      <c r="S408" s="22">
        <f>IF(OR(R408="",O408=""),"",IF(ROUND(R408,2)=ROUND(O408,2),"OK","CHECK"))</f>
        <v/>
      </c>
      <c r="T408" s="31">
        <f>IF(OR(R408="",O408=""),"",R408-O408)</f>
        <v/>
      </c>
      <c r="U408" s="19" t="n"/>
      <c r="V408" s="23" t="n"/>
      <c r="W408" s="32">
        <f>IF(V408="","",IFERROR(VLOOKUP(V408,'Challan Master'!$B$5:$D$124,3,FALSE),""))</f>
        <v/>
      </c>
      <c r="X408" s="22">
        <f>IF(V408="","",IFERROR(VLOOKUP(V408,'Challan Master'!$B$5:$D$124,2,FALSE),""))</f>
        <v/>
      </c>
      <c r="Y408" s="23" t="n"/>
    </row>
    <row r="409">
      <c r="A409" s="22">
        <f>IF(C409="","",ROW()-4)</f>
        <v/>
      </c>
      <c r="B409" s="22">
        <f>IF(C409="","",IF(MONTH(C409)&lt;=3,"Q4",IF(MONTH(C409)&lt;=6,"Q1",IF(MONTH(C409)&lt;=9,"Q2","Q3"))))</f>
        <v/>
      </c>
      <c r="C409" s="26" t="n"/>
      <c r="D409" s="23" t="n"/>
      <c r="E409" s="19" t="n"/>
      <c r="F409" s="22">
        <f>IF(E409="","",IFERROR(VLOOKUP(E409,'Vendor Master'!$B$5:$Q$54,2,FALSE),""))</f>
        <v/>
      </c>
      <c r="G409" s="22">
        <f>IF(E409="","",IFERROR(VLOOKUP(E409,'Vendor Master'!$B$5:$Q$54,4,FALSE),""))</f>
        <v/>
      </c>
      <c r="H409" s="20">
        <f>IF(E409="","",IFERROR(VLOOKUP(G409,'Rate Master'!$B$5:$C$16,2,FALSE),""))</f>
        <v/>
      </c>
      <c r="I409" s="28" t="n"/>
      <c r="J409" s="29">
        <f>IF(E409="","",IFERROR(IF(VLOOKUP(E409,'Vendor Master'!$B$5:$Q$54,12,FALSE)="Y",VLOOKUP(E409,'Vendor Master'!$B$5:$Q$54,14,FALSE),0),""))</f>
        <v/>
      </c>
      <c r="K409" s="30">
        <f>IF(OR(E409="",I409="",J409=""),"",I409*J409)</f>
        <v/>
      </c>
      <c r="L409" s="30">
        <f>IF(OR(E409="",I409=""),"",I409+IF(K409="",0,K409))</f>
        <v/>
      </c>
      <c r="M409" s="25">
        <f>IF(E409="","",IFERROR(IF(F409="",0.2,IF(AND(VLOOKUP(E409,'Vendor Master'!$B$5:$Q$54,7,FALSE)="Y",C409&gt;=VLOOKUP(E409,'Vendor Master'!$B$5:$Q$54,9,FALSE),C409&lt;=VLOOKUP(E409,'Vendor Master'!$B$5:$Q$54,10,FALSE)),VLOOKUP(E409,'Vendor Master'!$B$5:$Q$54,11,FALSE),VLOOKUP(E409,'Vendor Master'!$B$5:$Q$54,6,FALSE))),""))</f>
        <v/>
      </c>
      <c r="N409" s="30">
        <f>IF(OR(E409="",I409="",M409=""),"",I409*M409)</f>
        <v/>
      </c>
      <c r="O409" s="30">
        <f>IF(OR(E409="",L409=""),"",L409-IF(N409="",0,N409))</f>
        <v/>
      </c>
      <c r="P409" s="26" t="n"/>
      <c r="Q409" s="23" t="n"/>
      <c r="R409" s="28" t="n"/>
      <c r="S409" s="22">
        <f>IF(OR(R409="",O409=""),"",IF(ROUND(R409,2)=ROUND(O409,2),"OK","CHECK"))</f>
        <v/>
      </c>
      <c r="T409" s="31">
        <f>IF(OR(R409="",O409=""),"",R409-O409)</f>
        <v/>
      </c>
      <c r="U409" s="19" t="n"/>
      <c r="V409" s="23" t="n"/>
      <c r="W409" s="32">
        <f>IF(V409="","",IFERROR(VLOOKUP(V409,'Challan Master'!$B$5:$D$124,3,FALSE),""))</f>
        <v/>
      </c>
      <c r="X409" s="22">
        <f>IF(V409="","",IFERROR(VLOOKUP(V409,'Challan Master'!$B$5:$D$124,2,FALSE),""))</f>
        <v/>
      </c>
      <c r="Y409" s="23" t="n"/>
    </row>
    <row r="410">
      <c r="A410" s="22">
        <f>IF(C410="","",ROW()-4)</f>
        <v/>
      </c>
      <c r="B410" s="22">
        <f>IF(C410="","",IF(MONTH(C410)&lt;=3,"Q4",IF(MONTH(C410)&lt;=6,"Q1",IF(MONTH(C410)&lt;=9,"Q2","Q3"))))</f>
        <v/>
      </c>
      <c r="C410" s="26" t="n"/>
      <c r="D410" s="23" t="n"/>
      <c r="E410" s="19" t="n"/>
      <c r="F410" s="22">
        <f>IF(E410="","",IFERROR(VLOOKUP(E410,'Vendor Master'!$B$5:$Q$54,2,FALSE),""))</f>
        <v/>
      </c>
      <c r="G410" s="22">
        <f>IF(E410="","",IFERROR(VLOOKUP(E410,'Vendor Master'!$B$5:$Q$54,4,FALSE),""))</f>
        <v/>
      </c>
      <c r="H410" s="20">
        <f>IF(E410="","",IFERROR(VLOOKUP(G410,'Rate Master'!$B$5:$C$16,2,FALSE),""))</f>
        <v/>
      </c>
      <c r="I410" s="28" t="n"/>
      <c r="J410" s="29">
        <f>IF(E410="","",IFERROR(IF(VLOOKUP(E410,'Vendor Master'!$B$5:$Q$54,12,FALSE)="Y",VLOOKUP(E410,'Vendor Master'!$B$5:$Q$54,14,FALSE),0),""))</f>
        <v/>
      </c>
      <c r="K410" s="30">
        <f>IF(OR(E410="",I410="",J410=""),"",I410*J410)</f>
        <v/>
      </c>
      <c r="L410" s="30">
        <f>IF(OR(E410="",I410=""),"",I410+IF(K410="",0,K410))</f>
        <v/>
      </c>
      <c r="M410" s="25">
        <f>IF(E410="","",IFERROR(IF(F410="",0.2,IF(AND(VLOOKUP(E410,'Vendor Master'!$B$5:$Q$54,7,FALSE)="Y",C410&gt;=VLOOKUP(E410,'Vendor Master'!$B$5:$Q$54,9,FALSE),C410&lt;=VLOOKUP(E410,'Vendor Master'!$B$5:$Q$54,10,FALSE)),VLOOKUP(E410,'Vendor Master'!$B$5:$Q$54,11,FALSE),VLOOKUP(E410,'Vendor Master'!$B$5:$Q$54,6,FALSE))),""))</f>
        <v/>
      </c>
      <c r="N410" s="30">
        <f>IF(OR(E410="",I410="",M410=""),"",I410*M410)</f>
        <v/>
      </c>
      <c r="O410" s="30">
        <f>IF(OR(E410="",L410=""),"",L410-IF(N410="",0,N410))</f>
        <v/>
      </c>
      <c r="P410" s="26" t="n"/>
      <c r="Q410" s="23" t="n"/>
      <c r="R410" s="28" t="n"/>
      <c r="S410" s="22">
        <f>IF(OR(R410="",O410=""),"",IF(ROUND(R410,2)=ROUND(O410,2),"OK","CHECK"))</f>
        <v/>
      </c>
      <c r="T410" s="31">
        <f>IF(OR(R410="",O410=""),"",R410-O410)</f>
        <v/>
      </c>
      <c r="U410" s="19" t="n"/>
      <c r="V410" s="23" t="n"/>
      <c r="W410" s="32">
        <f>IF(V410="","",IFERROR(VLOOKUP(V410,'Challan Master'!$B$5:$D$124,3,FALSE),""))</f>
        <v/>
      </c>
      <c r="X410" s="22">
        <f>IF(V410="","",IFERROR(VLOOKUP(V410,'Challan Master'!$B$5:$D$124,2,FALSE),""))</f>
        <v/>
      </c>
      <c r="Y410" s="23" t="n"/>
    </row>
    <row r="411">
      <c r="A411" s="22">
        <f>IF(C411="","",ROW()-4)</f>
        <v/>
      </c>
      <c r="B411" s="22">
        <f>IF(C411="","",IF(MONTH(C411)&lt;=3,"Q4",IF(MONTH(C411)&lt;=6,"Q1",IF(MONTH(C411)&lt;=9,"Q2","Q3"))))</f>
        <v/>
      </c>
      <c r="C411" s="26" t="n"/>
      <c r="D411" s="23" t="n"/>
      <c r="E411" s="19" t="n"/>
      <c r="F411" s="22">
        <f>IF(E411="","",IFERROR(VLOOKUP(E411,'Vendor Master'!$B$5:$Q$54,2,FALSE),""))</f>
        <v/>
      </c>
      <c r="G411" s="22">
        <f>IF(E411="","",IFERROR(VLOOKUP(E411,'Vendor Master'!$B$5:$Q$54,4,FALSE),""))</f>
        <v/>
      </c>
      <c r="H411" s="20">
        <f>IF(E411="","",IFERROR(VLOOKUP(G411,'Rate Master'!$B$5:$C$16,2,FALSE),""))</f>
        <v/>
      </c>
      <c r="I411" s="28" t="n"/>
      <c r="J411" s="29">
        <f>IF(E411="","",IFERROR(IF(VLOOKUP(E411,'Vendor Master'!$B$5:$Q$54,12,FALSE)="Y",VLOOKUP(E411,'Vendor Master'!$B$5:$Q$54,14,FALSE),0),""))</f>
        <v/>
      </c>
      <c r="K411" s="30">
        <f>IF(OR(E411="",I411="",J411=""),"",I411*J411)</f>
        <v/>
      </c>
      <c r="L411" s="30">
        <f>IF(OR(E411="",I411=""),"",I411+IF(K411="",0,K411))</f>
        <v/>
      </c>
      <c r="M411" s="25">
        <f>IF(E411="","",IFERROR(IF(F411="",0.2,IF(AND(VLOOKUP(E411,'Vendor Master'!$B$5:$Q$54,7,FALSE)="Y",C411&gt;=VLOOKUP(E411,'Vendor Master'!$B$5:$Q$54,9,FALSE),C411&lt;=VLOOKUP(E411,'Vendor Master'!$B$5:$Q$54,10,FALSE)),VLOOKUP(E411,'Vendor Master'!$B$5:$Q$54,11,FALSE),VLOOKUP(E411,'Vendor Master'!$B$5:$Q$54,6,FALSE))),""))</f>
        <v/>
      </c>
      <c r="N411" s="30">
        <f>IF(OR(E411="",I411="",M411=""),"",I411*M411)</f>
        <v/>
      </c>
      <c r="O411" s="30">
        <f>IF(OR(E411="",L411=""),"",L411-IF(N411="",0,N411))</f>
        <v/>
      </c>
      <c r="P411" s="26" t="n"/>
      <c r="Q411" s="23" t="n"/>
      <c r="R411" s="28" t="n"/>
      <c r="S411" s="22">
        <f>IF(OR(R411="",O411=""),"",IF(ROUND(R411,2)=ROUND(O411,2),"OK","CHECK"))</f>
        <v/>
      </c>
      <c r="T411" s="31">
        <f>IF(OR(R411="",O411=""),"",R411-O411)</f>
        <v/>
      </c>
      <c r="U411" s="19" t="n"/>
      <c r="V411" s="23" t="n"/>
      <c r="W411" s="32">
        <f>IF(V411="","",IFERROR(VLOOKUP(V411,'Challan Master'!$B$5:$D$124,3,FALSE),""))</f>
        <v/>
      </c>
      <c r="X411" s="22">
        <f>IF(V411="","",IFERROR(VLOOKUP(V411,'Challan Master'!$B$5:$D$124,2,FALSE),""))</f>
        <v/>
      </c>
      <c r="Y411" s="23" t="n"/>
    </row>
    <row r="412">
      <c r="A412" s="22">
        <f>IF(C412="","",ROW()-4)</f>
        <v/>
      </c>
      <c r="B412" s="22">
        <f>IF(C412="","",IF(MONTH(C412)&lt;=3,"Q4",IF(MONTH(C412)&lt;=6,"Q1",IF(MONTH(C412)&lt;=9,"Q2","Q3"))))</f>
        <v/>
      </c>
      <c r="C412" s="26" t="n"/>
      <c r="D412" s="23" t="n"/>
      <c r="E412" s="19" t="n"/>
      <c r="F412" s="22">
        <f>IF(E412="","",IFERROR(VLOOKUP(E412,'Vendor Master'!$B$5:$Q$54,2,FALSE),""))</f>
        <v/>
      </c>
      <c r="G412" s="22">
        <f>IF(E412="","",IFERROR(VLOOKUP(E412,'Vendor Master'!$B$5:$Q$54,4,FALSE),""))</f>
        <v/>
      </c>
      <c r="H412" s="20">
        <f>IF(E412="","",IFERROR(VLOOKUP(G412,'Rate Master'!$B$5:$C$16,2,FALSE),""))</f>
        <v/>
      </c>
      <c r="I412" s="28" t="n"/>
      <c r="J412" s="29">
        <f>IF(E412="","",IFERROR(IF(VLOOKUP(E412,'Vendor Master'!$B$5:$Q$54,12,FALSE)="Y",VLOOKUP(E412,'Vendor Master'!$B$5:$Q$54,14,FALSE),0),""))</f>
        <v/>
      </c>
      <c r="K412" s="30">
        <f>IF(OR(E412="",I412="",J412=""),"",I412*J412)</f>
        <v/>
      </c>
      <c r="L412" s="30">
        <f>IF(OR(E412="",I412=""),"",I412+IF(K412="",0,K412))</f>
        <v/>
      </c>
      <c r="M412" s="25">
        <f>IF(E412="","",IFERROR(IF(F412="",0.2,IF(AND(VLOOKUP(E412,'Vendor Master'!$B$5:$Q$54,7,FALSE)="Y",C412&gt;=VLOOKUP(E412,'Vendor Master'!$B$5:$Q$54,9,FALSE),C412&lt;=VLOOKUP(E412,'Vendor Master'!$B$5:$Q$54,10,FALSE)),VLOOKUP(E412,'Vendor Master'!$B$5:$Q$54,11,FALSE),VLOOKUP(E412,'Vendor Master'!$B$5:$Q$54,6,FALSE))),""))</f>
        <v/>
      </c>
      <c r="N412" s="30">
        <f>IF(OR(E412="",I412="",M412=""),"",I412*M412)</f>
        <v/>
      </c>
      <c r="O412" s="30">
        <f>IF(OR(E412="",L412=""),"",L412-IF(N412="",0,N412))</f>
        <v/>
      </c>
      <c r="P412" s="26" t="n"/>
      <c r="Q412" s="23" t="n"/>
      <c r="R412" s="28" t="n"/>
      <c r="S412" s="22">
        <f>IF(OR(R412="",O412=""),"",IF(ROUND(R412,2)=ROUND(O412,2),"OK","CHECK"))</f>
        <v/>
      </c>
      <c r="T412" s="31">
        <f>IF(OR(R412="",O412=""),"",R412-O412)</f>
        <v/>
      </c>
      <c r="U412" s="19" t="n"/>
      <c r="V412" s="23" t="n"/>
      <c r="W412" s="32">
        <f>IF(V412="","",IFERROR(VLOOKUP(V412,'Challan Master'!$B$5:$D$124,3,FALSE),""))</f>
        <v/>
      </c>
      <c r="X412" s="22">
        <f>IF(V412="","",IFERROR(VLOOKUP(V412,'Challan Master'!$B$5:$D$124,2,FALSE),""))</f>
        <v/>
      </c>
      <c r="Y412" s="23" t="n"/>
    </row>
    <row r="413">
      <c r="A413" s="22">
        <f>IF(C413="","",ROW()-4)</f>
        <v/>
      </c>
      <c r="B413" s="22">
        <f>IF(C413="","",IF(MONTH(C413)&lt;=3,"Q4",IF(MONTH(C413)&lt;=6,"Q1",IF(MONTH(C413)&lt;=9,"Q2","Q3"))))</f>
        <v/>
      </c>
      <c r="C413" s="26" t="n"/>
      <c r="D413" s="23" t="n"/>
      <c r="E413" s="19" t="n"/>
      <c r="F413" s="22">
        <f>IF(E413="","",IFERROR(VLOOKUP(E413,'Vendor Master'!$B$5:$Q$54,2,FALSE),""))</f>
        <v/>
      </c>
      <c r="G413" s="22">
        <f>IF(E413="","",IFERROR(VLOOKUP(E413,'Vendor Master'!$B$5:$Q$54,4,FALSE),""))</f>
        <v/>
      </c>
      <c r="H413" s="20">
        <f>IF(E413="","",IFERROR(VLOOKUP(G413,'Rate Master'!$B$5:$C$16,2,FALSE),""))</f>
        <v/>
      </c>
      <c r="I413" s="28" t="n"/>
      <c r="J413" s="29">
        <f>IF(E413="","",IFERROR(IF(VLOOKUP(E413,'Vendor Master'!$B$5:$Q$54,12,FALSE)="Y",VLOOKUP(E413,'Vendor Master'!$B$5:$Q$54,14,FALSE),0),""))</f>
        <v/>
      </c>
      <c r="K413" s="30">
        <f>IF(OR(E413="",I413="",J413=""),"",I413*J413)</f>
        <v/>
      </c>
      <c r="L413" s="30">
        <f>IF(OR(E413="",I413=""),"",I413+IF(K413="",0,K413))</f>
        <v/>
      </c>
      <c r="M413" s="25">
        <f>IF(E413="","",IFERROR(IF(F413="",0.2,IF(AND(VLOOKUP(E413,'Vendor Master'!$B$5:$Q$54,7,FALSE)="Y",C413&gt;=VLOOKUP(E413,'Vendor Master'!$B$5:$Q$54,9,FALSE),C413&lt;=VLOOKUP(E413,'Vendor Master'!$B$5:$Q$54,10,FALSE)),VLOOKUP(E413,'Vendor Master'!$B$5:$Q$54,11,FALSE),VLOOKUP(E413,'Vendor Master'!$B$5:$Q$54,6,FALSE))),""))</f>
        <v/>
      </c>
      <c r="N413" s="30">
        <f>IF(OR(E413="",I413="",M413=""),"",I413*M413)</f>
        <v/>
      </c>
      <c r="O413" s="30">
        <f>IF(OR(E413="",L413=""),"",L413-IF(N413="",0,N413))</f>
        <v/>
      </c>
      <c r="P413" s="26" t="n"/>
      <c r="Q413" s="23" t="n"/>
      <c r="R413" s="28" t="n"/>
      <c r="S413" s="22">
        <f>IF(OR(R413="",O413=""),"",IF(ROUND(R413,2)=ROUND(O413,2),"OK","CHECK"))</f>
        <v/>
      </c>
      <c r="T413" s="31">
        <f>IF(OR(R413="",O413=""),"",R413-O413)</f>
        <v/>
      </c>
      <c r="U413" s="19" t="n"/>
      <c r="V413" s="23" t="n"/>
      <c r="W413" s="32">
        <f>IF(V413="","",IFERROR(VLOOKUP(V413,'Challan Master'!$B$5:$D$124,3,FALSE),""))</f>
        <v/>
      </c>
      <c r="X413" s="22">
        <f>IF(V413="","",IFERROR(VLOOKUP(V413,'Challan Master'!$B$5:$D$124,2,FALSE),""))</f>
        <v/>
      </c>
      <c r="Y413" s="23" t="n"/>
    </row>
    <row r="414">
      <c r="A414" s="22">
        <f>IF(C414="","",ROW()-4)</f>
        <v/>
      </c>
      <c r="B414" s="22">
        <f>IF(C414="","",IF(MONTH(C414)&lt;=3,"Q4",IF(MONTH(C414)&lt;=6,"Q1",IF(MONTH(C414)&lt;=9,"Q2","Q3"))))</f>
        <v/>
      </c>
      <c r="C414" s="26" t="n"/>
      <c r="D414" s="23" t="n"/>
      <c r="E414" s="19" t="n"/>
      <c r="F414" s="22">
        <f>IF(E414="","",IFERROR(VLOOKUP(E414,'Vendor Master'!$B$5:$Q$54,2,FALSE),""))</f>
        <v/>
      </c>
      <c r="G414" s="22">
        <f>IF(E414="","",IFERROR(VLOOKUP(E414,'Vendor Master'!$B$5:$Q$54,4,FALSE),""))</f>
        <v/>
      </c>
      <c r="H414" s="20">
        <f>IF(E414="","",IFERROR(VLOOKUP(G414,'Rate Master'!$B$5:$C$16,2,FALSE),""))</f>
        <v/>
      </c>
      <c r="I414" s="28" t="n"/>
      <c r="J414" s="29">
        <f>IF(E414="","",IFERROR(IF(VLOOKUP(E414,'Vendor Master'!$B$5:$Q$54,12,FALSE)="Y",VLOOKUP(E414,'Vendor Master'!$B$5:$Q$54,14,FALSE),0),""))</f>
        <v/>
      </c>
      <c r="K414" s="30">
        <f>IF(OR(E414="",I414="",J414=""),"",I414*J414)</f>
        <v/>
      </c>
      <c r="L414" s="30">
        <f>IF(OR(E414="",I414=""),"",I414+IF(K414="",0,K414))</f>
        <v/>
      </c>
      <c r="M414" s="25">
        <f>IF(E414="","",IFERROR(IF(F414="",0.2,IF(AND(VLOOKUP(E414,'Vendor Master'!$B$5:$Q$54,7,FALSE)="Y",C414&gt;=VLOOKUP(E414,'Vendor Master'!$B$5:$Q$54,9,FALSE),C414&lt;=VLOOKUP(E414,'Vendor Master'!$B$5:$Q$54,10,FALSE)),VLOOKUP(E414,'Vendor Master'!$B$5:$Q$54,11,FALSE),VLOOKUP(E414,'Vendor Master'!$B$5:$Q$54,6,FALSE))),""))</f>
        <v/>
      </c>
      <c r="N414" s="30">
        <f>IF(OR(E414="",I414="",M414=""),"",I414*M414)</f>
        <v/>
      </c>
      <c r="O414" s="30">
        <f>IF(OR(E414="",L414=""),"",L414-IF(N414="",0,N414))</f>
        <v/>
      </c>
      <c r="P414" s="26" t="n"/>
      <c r="Q414" s="23" t="n"/>
      <c r="R414" s="28" t="n"/>
      <c r="S414" s="22">
        <f>IF(OR(R414="",O414=""),"",IF(ROUND(R414,2)=ROUND(O414,2),"OK","CHECK"))</f>
        <v/>
      </c>
      <c r="T414" s="31">
        <f>IF(OR(R414="",O414=""),"",R414-O414)</f>
        <v/>
      </c>
      <c r="U414" s="19" t="n"/>
      <c r="V414" s="23" t="n"/>
      <c r="W414" s="32">
        <f>IF(V414="","",IFERROR(VLOOKUP(V414,'Challan Master'!$B$5:$D$124,3,FALSE),""))</f>
        <v/>
      </c>
      <c r="X414" s="22">
        <f>IF(V414="","",IFERROR(VLOOKUP(V414,'Challan Master'!$B$5:$D$124,2,FALSE),""))</f>
        <v/>
      </c>
      <c r="Y414" s="23" t="n"/>
    </row>
    <row r="415">
      <c r="A415" s="22">
        <f>IF(C415="","",ROW()-4)</f>
        <v/>
      </c>
      <c r="B415" s="22">
        <f>IF(C415="","",IF(MONTH(C415)&lt;=3,"Q4",IF(MONTH(C415)&lt;=6,"Q1",IF(MONTH(C415)&lt;=9,"Q2","Q3"))))</f>
        <v/>
      </c>
      <c r="C415" s="26" t="n"/>
      <c r="D415" s="23" t="n"/>
      <c r="E415" s="19" t="n"/>
      <c r="F415" s="22">
        <f>IF(E415="","",IFERROR(VLOOKUP(E415,'Vendor Master'!$B$5:$Q$54,2,FALSE),""))</f>
        <v/>
      </c>
      <c r="G415" s="22">
        <f>IF(E415="","",IFERROR(VLOOKUP(E415,'Vendor Master'!$B$5:$Q$54,4,FALSE),""))</f>
        <v/>
      </c>
      <c r="H415" s="20">
        <f>IF(E415="","",IFERROR(VLOOKUP(G415,'Rate Master'!$B$5:$C$16,2,FALSE),""))</f>
        <v/>
      </c>
      <c r="I415" s="28" t="n"/>
      <c r="J415" s="29">
        <f>IF(E415="","",IFERROR(IF(VLOOKUP(E415,'Vendor Master'!$B$5:$Q$54,12,FALSE)="Y",VLOOKUP(E415,'Vendor Master'!$B$5:$Q$54,14,FALSE),0),""))</f>
        <v/>
      </c>
      <c r="K415" s="30">
        <f>IF(OR(E415="",I415="",J415=""),"",I415*J415)</f>
        <v/>
      </c>
      <c r="L415" s="30">
        <f>IF(OR(E415="",I415=""),"",I415+IF(K415="",0,K415))</f>
        <v/>
      </c>
      <c r="M415" s="25">
        <f>IF(E415="","",IFERROR(IF(F415="",0.2,IF(AND(VLOOKUP(E415,'Vendor Master'!$B$5:$Q$54,7,FALSE)="Y",C415&gt;=VLOOKUP(E415,'Vendor Master'!$B$5:$Q$54,9,FALSE),C415&lt;=VLOOKUP(E415,'Vendor Master'!$B$5:$Q$54,10,FALSE)),VLOOKUP(E415,'Vendor Master'!$B$5:$Q$54,11,FALSE),VLOOKUP(E415,'Vendor Master'!$B$5:$Q$54,6,FALSE))),""))</f>
        <v/>
      </c>
      <c r="N415" s="30">
        <f>IF(OR(E415="",I415="",M415=""),"",I415*M415)</f>
        <v/>
      </c>
      <c r="O415" s="30">
        <f>IF(OR(E415="",L415=""),"",L415-IF(N415="",0,N415))</f>
        <v/>
      </c>
      <c r="P415" s="26" t="n"/>
      <c r="Q415" s="23" t="n"/>
      <c r="R415" s="28" t="n"/>
      <c r="S415" s="22">
        <f>IF(OR(R415="",O415=""),"",IF(ROUND(R415,2)=ROUND(O415,2),"OK","CHECK"))</f>
        <v/>
      </c>
      <c r="T415" s="31">
        <f>IF(OR(R415="",O415=""),"",R415-O415)</f>
        <v/>
      </c>
      <c r="U415" s="19" t="n"/>
      <c r="V415" s="23" t="n"/>
      <c r="W415" s="32">
        <f>IF(V415="","",IFERROR(VLOOKUP(V415,'Challan Master'!$B$5:$D$124,3,FALSE),""))</f>
        <v/>
      </c>
      <c r="X415" s="22">
        <f>IF(V415="","",IFERROR(VLOOKUP(V415,'Challan Master'!$B$5:$D$124,2,FALSE),""))</f>
        <v/>
      </c>
      <c r="Y415" s="23" t="n"/>
    </row>
    <row r="416">
      <c r="A416" s="22">
        <f>IF(C416="","",ROW()-4)</f>
        <v/>
      </c>
      <c r="B416" s="22">
        <f>IF(C416="","",IF(MONTH(C416)&lt;=3,"Q4",IF(MONTH(C416)&lt;=6,"Q1",IF(MONTH(C416)&lt;=9,"Q2","Q3"))))</f>
        <v/>
      </c>
      <c r="C416" s="26" t="n"/>
      <c r="D416" s="23" t="n"/>
      <c r="E416" s="19" t="n"/>
      <c r="F416" s="22">
        <f>IF(E416="","",IFERROR(VLOOKUP(E416,'Vendor Master'!$B$5:$Q$54,2,FALSE),""))</f>
        <v/>
      </c>
      <c r="G416" s="22">
        <f>IF(E416="","",IFERROR(VLOOKUP(E416,'Vendor Master'!$B$5:$Q$54,4,FALSE),""))</f>
        <v/>
      </c>
      <c r="H416" s="20">
        <f>IF(E416="","",IFERROR(VLOOKUP(G416,'Rate Master'!$B$5:$C$16,2,FALSE),""))</f>
        <v/>
      </c>
      <c r="I416" s="28" t="n"/>
      <c r="J416" s="29">
        <f>IF(E416="","",IFERROR(IF(VLOOKUP(E416,'Vendor Master'!$B$5:$Q$54,12,FALSE)="Y",VLOOKUP(E416,'Vendor Master'!$B$5:$Q$54,14,FALSE),0),""))</f>
        <v/>
      </c>
      <c r="K416" s="30">
        <f>IF(OR(E416="",I416="",J416=""),"",I416*J416)</f>
        <v/>
      </c>
      <c r="L416" s="30">
        <f>IF(OR(E416="",I416=""),"",I416+IF(K416="",0,K416))</f>
        <v/>
      </c>
      <c r="M416" s="25">
        <f>IF(E416="","",IFERROR(IF(F416="",0.2,IF(AND(VLOOKUP(E416,'Vendor Master'!$B$5:$Q$54,7,FALSE)="Y",C416&gt;=VLOOKUP(E416,'Vendor Master'!$B$5:$Q$54,9,FALSE),C416&lt;=VLOOKUP(E416,'Vendor Master'!$B$5:$Q$54,10,FALSE)),VLOOKUP(E416,'Vendor Master'!$B$5:$Q$54,11,FALSE),VLOOKUP(E416,'Vendor Master'!$B$5:$Q$54,6,FALSE))),""))</f>
        <v/>
      </c>
      <c r="N416" s="30">
        <f>IF(OR(E416="",I416="",M416=""),"",I416*M416)</f>
        <v/>
      </c>
      <c r="O416" s="30">
        <f>IF(OR(E416="",L416=""),"",L416-IF(N416="",0,N416))</f>
        <v/>
      </c>
      <c r="P416" s="26" t="n"/>
      <c r="Q416" s="23" t="n"/>
      <c r="R416" s="28" t="n"/>
      <c r="S416" s="22">
        <f>IF(OR(R416="",O416=""),"",IF(ROUND(R416,2)=ROUND(O416,2),"OK","CHECK"))</f>
        <v/>
      </c>
      <c r="T416" s="31">
        <f>IF(OR(R416="",O416=""),"",R416-O416)</f>
        <v/>
      </c>
      <c r="U416" s="19" t="n"/>
      <c r="V416" s="23" t="n"/>
      <c r="W416" s="32">
        <f>IF(V416="","",IFERROR(VLOOKUP(V416,'Challan Master'!$B$5:$D$124,3,FALSE),""))</f>
        <v/>
      </c>
      <c r="X416" s="22">
        <f>IF(V416="","",IFERROR(VLOOKUP(V416,'Challan Master'!$B$5:$D$124,2,FALSE),""))</f>
        <v/>
      </c>
      <c r="Y416" s="23" t="n"/>
    </row>
    <row r="417">
      <c r="A417" s="22">
        <f>IF(C417="","",ROW()-4)</f>
        <v/>
      </c>
      <c r="B417" s="22">
        <f>IF(C417="","",IF(MONTH(C417)&lt;=3,"Q4",IF(MONTH(C417)&lt;=6,"Q1",IF(MONTH(C417)&lt;=9,"Q2","Q3"))))</f>
        <v/>
      </c>
      <c r="C417" s="26" t="n"/>
      <c r="D417" s="23" t="n"/>
      <c r="E417" s="19" t="n"/>
      <c r="F417" s="22">
        <f>IF(E417="","",IFERROR(VLOOKUP(E417,'Vendor Master'!$B$5:$Q$54,2,FALSE),""))</f>
        <v/>
      </c>
      <c r="G417" s="22">
        <f>IF(E417="","",IFERROR(VLOOKUP(E417,'Vendor Master'!$B$5:$Q$54,4,FALSE),""))</f>
        <v/>
      </c>
      <c r="H417" s="20">
        <f>IF(E417="","",IFERROR(VLOOKUP(G417,'Rate Master'!$B$5:$C$16,2,FALSE),""))</f>
        <v/>
      </c>
      <c r="I417" s="28" t="n"/>
      <c r="J417" s="29">
        <f>IF(E417="","",IFERROR(IF(VLOOKUP(E417,'Vendor Master'!$B$5:$Q$54,12,FALSE)="Y",VLOOKUP(E417,'Vendor Master'!$B$5:$Q$54,14,FALSE),0),""))</f>
        <v/>
      </c>
      <c r="K417" s="30">
        <f>IF(OR(E417="",I417="",J417=""),"",I417*J417)</f>
        <v/>
      </c>
      <c r="L417" s="30">
        <f>IF(OR(E417="",I417=""),"",I417+IF(K417="",0,K417))</f>
        <v/>
      </c>
      <c r="M417" s="25">
        <f>IF(E417="","",IFERROR(IF(F417="",0.2,IF(AND(VLOOKUP(E417,'Vendor Master'!$B$5:$Q$54,7,FALSE)="Y",C417&gt;=VLOOKUP(E417,'Vendor Master'!$B$5:$Q$54,9,FALSE),C417&lt;=VLOOKUP(E417,'Vendor Master'!$B$5:$Q$54,10,FALSE)),VLOOKUP(E417,'Vendor Master'!$B$5:$Q$54,11,FALSE),VLOOKUP(E417,'Vendor Master'!$B$5:$Q$54,6,FALSE))),""))</f>
        <v/>
      </c>
      <c r="N417" s="30">
        <f>IF(OR(E417="",I417="",M417=""),"",I417*M417)</f>
        <v/>
      </c>
      <c r="O417" s="30">
        <f>IF(OR(E417="",L417=""),"",L417-IF(N417="",0,N417))</f>
        <v/>
      </c>
      <c r="P417" s="26" t="n"/>
      <c r="Q417" s="23" t="n"/>
      <c r="R417" s="28" t="n"/>
      <c r="S417" s="22">
        <f>IF(OR(R417="",O417=""),"",IF(ROUND(R417,2)=ROUND(O417,2),"OK","CHECK"))</f>
        <v/>
      </c>
      <c r="T417" s="31">
        <f>IF(OR(R417="",O417=""),"",R417-O417)</f>
        <v/>
      </c>
      <c r="U417" s="19" t="n"/>
      <c r="V417" s="23" t="n"/>
      <c r="W417" s="32">
        <f>IF(V417="","",IFERROR(VLOOKUP(V417,'Challan Master'!$B$5:$D$124,3,FALSE),""))</f>
        <v/>
      </c>
      <c r="X417" s="22">
        <f>IF(V417="","",IFERROR(VLOOKUP(V417,'Challan Master'!$B$5:$D$124,2,FALSE),""))</f>
        <v/>
      </c>
      <c r="Y417" s="23" t="n"/>
    </row>
    <row r="418">
      <c r="A418" s="22">
        <f>IF(C418="","",ROW()-4)</f>
        <v/>
      </c>
      <c r="B418" s="22">
        <f>IF(C418="","",IF(MONTH(C418)&lt;=3,"Q4",IF(MONTH(C418)&lt;=6,"Q1",IF(MONTH(C418)&lt;=9,"Q2","Q3"))))</f>
        <v/>
      </c>
      <c r="C418" s="26" t="n"/>
      <c r="D418" s="23" t="n"/>
      <c r="E418" s="19" t="n"/>
      <c r="F418" s="22">
        <f>IF(E418="","",IFERROR(VLOOKUP(E418,'Vendor Master'!$B$5:$Q$54,2,FALSE),""))</f>
        <v/>
      </c>
      <c r="G418" s="22">
        <f>IF(E418="","",IFERROR(VLOOKUP(E418,'Vendor Master'!$B$5:$Q$54,4,FALSE),""))</f>
        <v/>
      </c>
      <c r="H418" s="20">
        <f>IF(E418="","",IFERROR(VLOOKUP(G418,'Rate Master'!$B$5:$C$16,2,FALSE),""))</f>
        <v/>
      </c>
      <c r="I418" s="28" t="n"/>
      <c r="J418" s="29">
        <f>IF(E418="","",IFERROR(IF(VLOOKUP(E418,'Vendor Master'!$B$5:$Q$54,12,FALSE)="Y",VLOOKUP(E418,'Vendor Master'!$B$5:$Q$54,14,FALSE),0),""))</f>
        <v/>
      </c>
      <c r="K418" s="30">
        <f>IF(OR(E418="",I418="",J418=""),"",I418*J418)</f>
        <v/>
      </c>
      <c r="L418" s="30">
        <f>IF(OR(E418="",I418=""),"",I418+IF(K418="",0,K418))</f>
        <v/>
      </c>
      <c r="M418" s="25">
        <f>IF(E418="","",IFERROR(IF(F418="",0.2,IF(AND(VLOOKUP(E418,'Vendor Master'!$B$5:$Q$54,7,FALSE)="Y",C418&gt;=VLOOKUP(E418,'Vendor Master'!$B$5:$Q$54,9,FALSE),C418&lt;=VLOOKUP(E418,'Vendor Master'!$B$5:$Q$54,10,FALSE)),VLOOKUP(E418,'Vendor Master'!$B$5:$Q$54,11,FALSE),VLOOKUP(E418,'Vendor Master'!$B$5:$Q$54,6,FALSE))),""))</f>
        <v/>
      </c>
      <c r="N418" s="30">
        <f>IF(OR(E418="",I418="",M418=""),"",I418*M418)</f>
        <v/>
      </c>
      <c r="O418" s="30">
        <f>IF(OR(E418="",L418=""),"",L418-IF(N418="",0,N418))</f>
        <v/>
      </c>
      <c r="P418" s="26" t="n"/>
      <c r="Q418" s="23" t="n"/>
      <c r="R418" s="28" t="n"/>
      <c r="S418" s="22">
        <f>IF(OR(R418="",O418=""),"",IF(ROUND(R418,2)=ROUND(O418,2),"OK","CHECK"))</f>
        <v/>
      </c>
      <c r="T418" s="31">
        <f>IF(OR(R418="",O418=""),"",R418-O418)</f>
        <v/>
      </c>
      <c r="U418" s="19" t="n"/>
      <c r="V418" s="23" t="n"/>
      <c r="W418" s="32">
        <f>IF(V418="","",IFERROR(VLOOKUP(V418,'Challan Master'!$B$5:$D$124,3,FALSE),""))</f>
        <v/>
      </c>
      <c r="X418" s="22">
        <f>IF(V418="","",IFERROR(VLOOKUP(V418,'Challan Master'!$B$5:$D$124,2,FALSE),""))</f>
        <v/>
      </c>
      <c r="Y418" s="23" t="n"/>
    </row>
    <row r="419">
      <c r="A419" s="22">
        <f>IF(C419="","",ROW()-4)</f>
        <v/>
      </c>
      <c r="B419" s="22">
        <f>IF(C419="","",IF(MONTH(C419)&lt;=3,"Q4",IF(MONTH(C419)&lt;=6,"Q1",IF(MONTH(C419)&lt;=9,"Q2","Q3"))))</f>
        <v/>
      </c>
      <c r="C419" s="26" t="n"/>
      <c r="D419" s="23" t="n"/>
      <c r="E419" s="19" t="n"/>
      <c r="F419" s="22">
        <f>IF(E419="","",IFERROR(VLOOKUP(E419,'Vendor Master'!$B$5:$Q$54,2,FALSE),""))</f>
        <v/>
      </c>
      <c r="G419" s="22">
        <f>IF(E419="","",IFERROR(VLOOKUP(E419,'Vendor Master'!$B$5:$Q$54,4,FALSE),""))</f>
        <v/>
      </c>
      <c r="H419" s="20">
        <f>IF(E419="","",IFERROR(VLOOKUP(G419,'Rate Master'!$B$5:$C$16,2,FALSE),""))</f>
        <v/>
      </c>
      <c r="I419" s="28" t="n"/>
      <c r="J419" s="29">
        <f>IF(E419="","",IFERROR(IF(VLOOKUP(E419,'Vendor Master'!$B$5:$Q$54,12,FALSE)="Y",VLOOKUP(E419,'Vendor Master'!$B$5:$Q$54,14,FALSE),0),""))</f>
        <v/>
      </c>
      <c r="K419" s="30">
        <f>IF(OR(E419="",I419="",J419=""),"",I419*J419)</f>
        <v/>
      </c>
      <c r="L419" s="30">
        <f>IF(OR(E419="",I419=""),"",I419+IF(K419="",0,K419))</f>
        <v/>
      </c>
      <c r="M419" s="25">
        <f>IF(E419="","",IFERROR(IF(F419="",0.2,IF(AND(VLOOKUP(E419,'Vendor Master'!$B$5:$Q$54,7,FALSE)="Y",C419&gt;=VLOOKUP(E419,'Vendor Master'!$B$5:$Q$54,9,FALSE),C419&lt;=VLOOKUP(E419,'Vendor Master'!$B$5:$Q$54,10,FALSE)),VLOOKUP(E419,'Vendor Master'!$B$5:$Q$54,11,FALSE),VLOOKUP(E419,'Vendor Master'!$B$5:$Q$54,6,FALSE))),""))</f>
        <v/>
      </c>
      <c r="N419" s="30">
        <f>IF(OR(E419="",I419="",M419=""),"",I419*M419)</f>
        <v/>
      </c>
      <c r="O419" s="30">
        <f>IF(OR(E419="",L419=""),"",L419-IF(N419="",0,N419))</f>
        <v/>
      </c>
      <c r="P419" s="26" t="n"/>
      <c r="Q419" s="23" t="n"/>
      <c r="R419" s="28" t="n"/>
      <c r="S419" s="22">
        <f>IF(OR(R419="",O419=""),"",IF(ROUND(R419,2)=ROUND(O419,2),"OK","CHECK"))</f>
        <v/>
      </c>
      <c r="T419" s="31">
        <f>IF(OR(R419="",O419=""),"",R419-O419)</f>
        <v/>
      </c>
      <c r="U419" s="19" t="n"/>
      <c r="V419" s="23" t="n"/>
      <c r="W419" s="32">
        <f>IF(V419="","",IFERROR(VLOOKUP(V419,'Challan Master'!$B$5:$D$124,3,FALSE),""))</f>
        <v/>
      </c>
      <c r="X419" s="22">
        <f>IF(V419="","",IFERROR(VLOOKUP(V419,'Challan Master'!$B$5:$D$124,2,FALSE),""))</f>
        <v/>
      </c>
      <c r="Y419" s="23" t="n"/>
    </row>
    <row r="420">
      <c r="A420" s="22">
        <f>IF(C420="","",ROW()-4)</f>
        <v/>
      </c>
      <c r="B420" s="22">
        <f>IF(C420="","",IF(MONTH(C420)&lt;=3,"Q4",IF(MONTH(C420)&lt;=6,"Q1",IF(MONTH(C420)&lt;=9,"Q2","Q3"))))</f>
        <v/>
      </c>
      <c r="C420" s="26" t="n"/>
      <c r="D420" s="23" t="n"/>
      <c r="E420" s="19" t="n"/>
      <c r="F420" s="22">
        <f>IF(E420="","",IFERROR(VLOOKUP(E420,'Vendor Master'!$B$5:$Q$54,2,FALSE),""))</f>
        <v/>
      </c>
      <c r="G420" s="22">
        <f>IF(E420="","",IFERROR(VLOOKUP(E420,'Vendor Master'!$B$5:$Q$54,4,FALSE),""))</f>
        <v/>
      </c>
      <c r="H420" s="20">
        <f>IF(E420="","",IFERROR(VLOOKUP(G420,'Rate Master'!$B$5:$C$16,2,FALSE),""))</f>
        <v/>
      </c>
      <c r="I420" s="28" t="n"/>
      <c r="J420" s="29">
        <f>IF(E420="","",IFERROR(IF(VLOOKUP(E420,'Vendor Master'!$B$5:$Q$54,12,FALSE)="Y",VLOOKUP(E420,'Vendor Master'!$B$5:$Q$54,14,FALSE),0),""))</f>
        <v/>
      </c>
      <c r="K420" s="30">
        <f>IF(OR(E420="",I420="",J420=""),"",I420*J420)</f>
        <v/>
      </c>
      <c r="L420" s="30">
        <f>IF(OR(E420="",I420=""),"",I420+IF(K420="",0,K420))</f>
        <v/>
      </c>
      <c r="M420" s="25">
        <f>IF(E420="","",IFERROR(IF(F420="",0.2,IF(AND(VLOOKUP(E420,'Vendor Master'!$B$5:$Q$54,7,FALSE)="Y",C420&gt;=VLOOKUP(E420,'Vendor Master'!$B$5:$Q$54,9,FALSE),C420&lt;=VLOOKUP(E420,'Vendor Master'!$B$5:$Q$54,10,FALSE)),VLOOKUP(E420,'Vendor Master'!$B$5:$Q$54,11,FALSE),VLOOKUP(E420,'Vendor Master'!$B$5:$Q$54,6,FALSE))),""))</f>
        <v/>
      </c>
      <c r="N420" s="30">
        <f>IF(OR(E420="",I420="",M420=""),"",I420*M420)</f>
        <v/>
      </c>
      <c r="O420" s="30">
        <f>IF(OR(E420="",L420=""),"",L420-IF(N420="",0,N420))</f>
        <v/>
      </c>
      <c r="P420" s="26" t="n"/>
      <c r="Q420" s="23" t="n"/>
      <c r="R420" s="28" t="n"/>
      <c r="S420" s="22">
        <f>IF(OR(R420="",O420=""),"",IF(ROUND(R420,2)=ROUND(O420,2),"OK","CHECK"))</f>
        <v/>
      </c>
      <c r="T420" s="31">
        <f>IF(OR(R420="",O420=""),"",R420-O420)</f>
        <v/>
      </c>
      <c r="U420" s="19" t="n"/>
      <c r="V420" s="23" t="n"/>
      <c r="W420" s="32">
        <f>IF(V420="","",IFERROR(VLOOKUP(V420,'Challan Master'!$B$5:$D$124,3,FALSE),""))</f>
        <v/>
      </c>
      <c r="X420" s="22">
        <f>IF(V420="","",IFERROR(VLOOKUP(V420,'Challan Master'!$B$5:$D$124,2,FALSE),""))</f>
        <v/>
      </c>
      <c r="Y420" s="23" t="n"/>
    </row>
    <row r="421">
      <c r="A421" s="22">
        <f>IF(C421="","",ROW()-4)</f>
        <v/>
      </c>
      <c r="B421" s="22">
        <f>IF(C421="","",IF(MONTH(C421)&lt;=3,"Q4",IF(MONTH(C421)&lt;=6,"Q1",IF(MONTH(C421)&lt;=9,"Q2","Q3"))))</f>
        <v/>
      </c>
      <c r="C421" s="26" t="n"/>
      <c r="D421" s="23" t="n"/>
      <c r="E421" s="19" t="n"/>
      <c r="F421" s="22">
        <f>IF(E421="","",IFERROR(VLOOKUP(E421,'Vendor Master'!$B$5:$Q$54,2,FALSE),""))</f>
        <v/>
      </c>
      <c r="G421" s="22">
        <f>IF(E421="","",IFERROR(VLOOKUP(E421,'Vendor Master'!$B$5:$Q$54,4,FALSE),""))</f>
        <v/>
      </c>
      <c r="H421" s="20">
        <f>IF(E421="","",IFERROR(VLOOKUP(G421,'Rate Master'!$B$5:$C$16,2,FALSE),""))</f>
        <v/>
      </c>
      <c r="I421" s="28" t="n"/>
      <c r="J421" s="29">
        <f>IF(E421="","",IFERROR(IF(VLOOKUP(E421,'Vendor Master'!$B$5:$Q$54,12,FALSE)="Y",VLOOKUP(E421,'Vendor Master'!$B$5:$Q$54,14,FALSE),0),""))</f>
        <v/>
      </c>
      <c r="K421" s="30">
        <f>IF(OR(E421="",I421="",J421=""),"",I421*J421)</f>
        <v/>
      </c>
      <c r="L421" s="30">
        <f>IF(OR(E421="",I421=""),"",I421+IF(K421="",0,K421))</f>
        <v/>
      </c>
      <c r="M421" s="25">
        <f>IF(E421="","",IFERROR(IF(F421="",0.2,IF(AND(VLOOKUP(E421,'Vendor Master'!$B$5:$Q$54,7,FALSE)="Y",C421&gt;=VLOOKUP(E421,'Vendor Master'!$B$5:$Q$54,9,FALSE),C421&lt;=VLOOKUP(E421,'Vendor Master'!$B$5:$Q$54,10,FALSE)),VLOOKUP(E421,'Vendor Master'!$B$5:$Q$54,11,FALSE),VLOOKUP(E421,'Vendor Master'!$B$5:$Q$54,6,FALSE))),""))</f>
        <v/>
      </c>
      <c r="N421" s="30">
        <f>IF(OR(E421="",I421="",M421=""),"",I421*M421)</f>
        <v/>
      </c>
      <c r="O421" s="30">
        <f>IF(OR(E421="",L421=""),"",L421-IF(N421="",0,N421))</f>
        <v/>
      </c>
      <c r="P421" s="26" t="n"/>
      <c r="Q421" s="23" t="n"/>
      <c r="R421" s="28" t="n"/>
      <c r="S421" s="22">
        <f>IF(OR(R421="",O421=""),"",IF(ROUND(R421,2)=ROUND(O421,2),"OK","CHECK"))</f>
        <v/>
      </c>
      <c r="T421" s="31">
        <f>IF(OR(R421="",O421=""),"",R421-O421)</f>
        <v/>
      </c>
      <c r="U421" s="19" t="n"/>
      <c r="V421" s="23" t="n"/>
      <c r="W421" s="32">
        <f>IF(V421="","",IFERROR(VLOOKUP(V421,'Challan Master'!$B$5:$D$124,3,FALSE),""))</f>
        <v/>
      </c>
      <c r="X421" s="22">
        <f>IF(V421="","",IFERROR(VLOOKUP(V421,'Challan Master'!$B$5:$D$124,2,FALSE),""))</f>
        <v/>
      </c>
      <c r="Y421" s="23" t="n"/>
    </row>
    <row r="422">
      <c r="A422" s="22">
        <f>IF(C422="","",ROW()-4)</f>
        <v/>
      </c>
      <c r="B422" s="22">
        <f>IF(C422="","",IF(MONTH(C422)&lt;=3,"Q4",IF(MONTH(C422)&lt;=6,"Q1",IF(MONTH(C422)&lt;=9,"Q2","Q3"))))</f>
        <v/>
      </c>
      <c r="C422" s="26" t="n"/>
      <c r="D422" s="23" t="n"/>
      <c r="E422" s="19" t="n"/>
      <c r="F422" s="22">
        <f>IF(E422="","",IFERROR(VLOOKUP(E422,'Vendor Master'!$B$5:$Q$54,2,FALSE),""))</f>
        <v/>
      </c>
      <c r="G422" s="22">
        <f>IF(E422="","",IFERROR(VLOOKUP(E422,'Vendor Master'!$B$5:$Q$54,4,FALSE),""))</f>
        <v/>
      </c>
      <c r="H422" s="20">
        <f>IF(E422="","",IFERROR(VLOOKUP(G422,'Rate Master'!$B$5:$C$16,2,FALSE),""))</f>
        <v/>
      </c>
      <c r="I422" s="28" t="n"/>
      <c r="J422" s="29">
        <f>IF(E422="","",IFERROR(IF(VLOOKUP(E422,'Vendor Master'!$B$5:$Q$54,12,FALSE)="Y",VLOOKUP(E422,'Vendor Master'!$B$5:$Q$54,14,FALSE),0),""))</f>
        <v/>
      </c>
      <c r="K422" s="30">
        <f>IF(OR(E422="",I422="",J422=""),"",I422*J422)</f>
        <v/>
      </c>
      <c r="L422" s="30">
        <f>IF(OR(E422="",I422=""),"",I422+IF(K422="",0,K422))</f>
        <v/>
      </c>
      <c r="M422" s="25">
        <f>IF(E422="","",IFERROR(IF(F422="",0.2,IF(AND(VLOOKUP(E422,'Vendor Master'!$B$5:$Q$54,7,FALSE)="Y",C422&gt;=VLOOKUP(E422,'Vendor Master'!$B$5:$Q$54,9,FALSE),C422&lt;=VLOOKUP(E422,'Vendor Master'!$B$5:$Q$54,10,FALSE)),VLOOKUP(E422,'Vendor Master'!$B$5:$Q$54,11,FALSE),VLOOKUP(E422,'Vendor Master'!$B$5:$Q$54,6,FALSE))),""))</f>
        <v/>
      </c>
      <c r="N422" s="30">
        <f>IF(OR(E422="",I422="",M422=""),"",I422*M422)</f>
        <v/>
      </c>
      <c r="O422" s="30">
        <f>IF(OR(E422="",L422=""),"",L422-IF(N422="",0,N422))</f>
        <v/>
      </c>
      <c r="P422" s="26" t="n"/>
      <c r="Q422" s="23" t="n"/>
      <c r="R422" s="28" t="n"/>
      <c r="S422" s="22">
        <f>IF(OR(R422="",O422=""),"",IF(ROUND(R422,2)=ROUND(O422,2),"OK","CHECK"))</f>
        <v/>
      </c>
      <c r="T422" s="31">
        <f>IF(OR(R422="",O422=""),"",R422-O422)</f>
        <v/>
      </c>
      <c r="U422" s="19" t="n"/>
      <c r="V422" s="23" t="n"/>
      <c r="W422" s="32">
        <f>IF(V422="","",IFERROR(VLOOKUP(V422,'Challan Master'!$B$5:$D$124,3,FALSE),""))</f>
        <v/>
      </c>
      <c r="X422" s="22">
        <f>IF(V422="","",IFERROR(VLOOKUP(V422,'Challan Master'!$B$5:$D$124,2,FALSE),""))</f>
        <v/>
      </c>
      <c r="Y422" s="23" t="n"/>
    </row>
    <row r="423">
      <c r="A423" s="22">
        <f>IF(C423="","",ROW()-4)</f>
        <v/>
      </c>
      <c r="B423" s="22">
        <f>IF(C423="","",IF(MONTH(C423)&lt;=3,"Q4",IF(MONTH(C423)&lt;=6,"Q1",IF(MONTH(C423)&lt;=9,"Q2","Q3"))))</f>
        <v/>
      </c>
      <c r="C423" s="26" t="n"/>
      <c r="D423" s="23" t="n"/>
      <c r="E423" s="19" t="n"/>
      <c r="F423" s="22">
        <f>IF(E423="","",IFERROR(VLOOKUP(E423,'Vendor Master'!$B$5:$Q$54,2,FALSE),""))</f>
        <v/>
      </c>
      <c r="G423" s="22">
        <f>IF(E423="","",IFERROR(VLOOKUP(E423,'Vendor Master'!$B$5:$Q$54,4,FALSE),""))</f>
        <v/>
      </c>
      <c r="H423" s="20">
        <f>IF(E423="","",IFERROR(VLOOKUP(G423,'Rate Master'!$B$5:$C$16,2,FALSE),""))</f>
        <v/>
      </c>
      <c r="I423" s="28" t="n"/>
      <c r="J423" s="29">
        <f>IF(E423="","",IFERROR(IF(VLOOKUP(E423,'Vendor Master'!$B$5:$Q$54,12,FALSE)="Y",VLOOKUP(E423,'Vendor Master'!$B$5:$Q$54,14,FALSE),0),""))</f>
        <v/>
      </c>
      <c r="K423" s="30">
        <f>IF(OR(E423="",I423="",J423=""),"",I423*J423)</f>
        <v/>
      </c>
      <c r="L423" s="30">
        <f>IF(OR(E423="",I423=""),"",I423+IF(K423="",0,K423))</f>
        <v/>
      </c>
      <c r="M423" s="25">
        <f>IF(E423="","",IFERROR(IF(F423="",0.2,IF(AND(VLOOKUP(E423,'Vendor Master'!$B$5:$Q$54,7,FALSE)="Y",C423&gt;=VLOOKUP(E423,'Vendor Master'!$B$5:$Q$54,9,FALSE),C423&lt;=VLOOKUP(E423,'Vendor Master'!$B$5:$Q$54,10,FALSE)),VLOOKUP(E423,'Vendor Master'!$B$5:$Q$54,11,FALSE),VLOOKUP(E423,'Vendor Master'!$B$5:$Q$54,6,FALSE))),""))</f>
        <v/>
      </c>
      <c r="N423" s="30">
        <f>IF(OR(E423="",I423="",M423=""),"",I423*M423)</f>
        <v/>
      </c>
      <c r="O423" s="30">
        <f>IF(OR(E423="",L423=""),"",L423-IF(N423="",0,N423))</f>
        <v/>
      </c>
      <c r="P423" s="26" t="n"/>
      <c r="Q423" s="23" t="n"/>
      <c r="R423" s="28" t="n"/>
      <c r="S423" s="22">
        <f>IF(OR(R423="",O423=""),"",IF(ROUND(R423,2)=ROUND(O423,2),"OK","CHECK"))</f>
        <v/>
      </c>
      <c r="T423" s="31">
        <f>IF(OR(R423="",O423=""),"",R423-O423)</f>
        <v/>
      </c>
      <c r="U423" s="19" t="n"/>
      <c r="V423" s="23" t="n"/>
      <c r="W423" s="32">
        <f>IF(V423="","",IFERROR(VLOOKUP(V423,'Challan Master'!$B$5:$D$124,3,FALSE),""))</f>
        <v/>
      </c>
      <c r="X423" s="22">
        <f>IF(V423="","",IFERROR(VLOOKUP(V423,'Challan Master'!$B$5:$D$124,2,FALSE),""))</f>
        <v/>
      </c>
      <c r="Y423" s="23" t="n"/>
    </row>
    <row r="424">
      <c r="A424" s="22">
        <f>IF(C424="","",ROW()-4)</f>
        <v/>
      </c>
      <c r="B424" s="22">
        <f>IF(C424="","",IF(MONTH(C424)&lt;=3,"Q4",IF(MONTH(C424)&lt;=6,"Q1",IF(MONTH(C424)&lt;=9,"Q2","Q3"))))</f>
        <v/>
      </c>
      <c r="C424" s="26" t="n"/>
      <c r="D424" s="23" t="n"/>
      <c r="E424" s="19" t="n"/>
      <c r="F424" s="22">
        <f>IF(E424="","",IFERROR(VLOOKUP(E424,'Vendor Master'!$B$5:$Q$54,2,FALSE),""))</f>
        <v/>
      </c>
      <c r="G424" s="22">
        <f>IF(E424="","",IFERROR(VLOOKUP(E424,'Vendor Master'!$B$5:$Q$54,4,FALSE),""))</f>
        <v/>
      </c>
      <c r="H424" s="20">
        <f>IF(E424="","",IFERROR(VLOOKUP(G424,'Rate Master'!$B$5:$C$16,2,FALSE),""))</f>
        <v/>
      </c>
      <c r="I424" s="28" t="n"/>
      <c r="J424" s="29">
        <f>IF(E424="","",IFERROR(IF(VLOOKUP(E424,'Vendor Master'!$B$5:$Q$54,12,FALSE)="Y",VLOOKUP(E424,'Vendor Master'!$B$5:$Q$54,14,FALSE),0),""))</f>
        <v/>
      </c>
      <c r="K424" s="30">
        <f>IF(OR(E424="",I424="",J424=""),"",I424*J424)</f>
        <v/>
      </c>
      <c r="L424" s="30">
        <f>IF(OR(E424="",I424=""),"",I424+IF(K424="",0,K424))</f>
        <v/>
      </c>
      <c r="M424" s="25">
        <f>IF(E424="","",IFERROR(IF(F424="",0.2,IF(AND(VLOOKUP(E424,'Vendor Master'!$B$5:$Q$54,7,FALSE)="Y",C424&gt;=VLOOKUP(E424,'Vendor Master'!$B$5:$Q$54,9,FALSE),C424&lt;=VLOOKUP(E424,'Vendor Master'!$B$5:$Q$54,10,FALSE)),VLOOKUP(E424,'Vendor Master'!$B$5:$Q$54,11,FALSE),VLOOKUP(E424,'Vendor Master'!$B$5:$Q$54,6,FALSE))),""))</f>
        <v/>
      </c>
      <c r="N424" s="30">
        <f>IF(OR(E424="",I424="",M424=""),"",I424*M424)</f>
        <v/>
      </c>
      <c r="O424" s="30">
        <f>IF(OR(E424="",L424=""),"",L424-IF(N424="",0,N424))</f>
        <v/>
      </c>
      <c r="P424" s="26" t="n"/>
      <c r="Q424" s="23" t="n"/>
      <c r="R424" s="28" t="n"/>
      <c r="S424" s="22">
        <f>IF(OR(R424="",O424=""),"",IF(ROUND(R424,2)=ROUND(O424,2),"OK","CHECK"))</f>
        <v/>
      </c>
      <c r="T424" s="31">
        <f>IF(OR(R424="",O424=""),"",R424-O424)</f>
        <v/>
      </c>
      <c r="U424" s="19" t="n"/>
      <c r="V424" s="23" t="n"/>
      <c r="W424" s="32">
        <f>IF(V424="","",IFERROR(VLOOKUP(V424,'Challan Master'!$B$5:$D$124,3,FALSE),""))</f>
        <v/>
      </c>
      <c r="X424" s="22">
        <f>IF(V424="","",IFERROR(VLOOKUP(V424,'Challan Master'!$B$5:$D$124,2,FALSE),""))</f>
        <v/>
      </c>
      <c r="Y424" s="23" t="n"/>
    </row>
    <row r="425">
      <c r="A425" s="22">
        <f>IF(C425="","",ROW()-4)</f>
        <v/>
      </c>
      <c r="B425" s="22">
        <f>IF(C425="","",IF(MONTH(C425)&lt;=3,"Q4",IF(MONTH(C425)&lt;=6,"Q1",IF(MONTH(C425)&lt;=9,"Q2","Q3"))))</f>
        <v/>
      </c>
      <c r="C425" s="26" t="n"/>
      <c r="D425" s="23" t="n"/>
      <c r="E425" s="19" t="n"/>
      <c r="F425" s="22">
        <f>IF(E425="","",IFERROR(VLOOKUP(E425,'Vendor Master'!$B$5:$Q$54,2,FALSE),""))</f>
        <v/>
      </c>
      <c r="G425" s="22">
        <f>IF(E425="","",IFERROR(VLOOKUP(E425,'Vendor Master'!$B$5:$Q$54,4,FALSE),""))</f>
        <v/>
      </c>
      <c r="H425" s="20">
        <f>IF(E425="","",IFERROR(VLOOKUP(G425,'Rate Master'!$B$5:$C$16,2,FALSE),""))</f>
        <v/>
      </c>
      <c r="I425" s="28" t="n"/>
      <c r="J425" s="29">
        <f>IF(E425="","",IFERROR(IF(VLOOKUP(E425,'Vendor Master'!$B$5:$Q$54,12,FALSE)="Y",VLOOKUP(E425,'Vendor Master'!$B$5:$Q$54,14,FALSE),0),""))</f>
        <v/>
      </c>
      <c r="K425" s="30">
        <f>IF(OR(E425="",I425="",J425=""),"",I425*J425)</f>
        <v/>
      </c>
      <c r="L425" s="30">
        <f>IF(OR(E425="",I425=""),"",I425+IF(K425="",0,K425))</f>
        <v/>
      </c>
      <c r="M425" s="25">
        <f>IF(E425="","",IFERROR(IF(F425="",0.2,IF(AND(VLOOKUP(E425,'Vendor Master'!$B$5:$Q$54,7,FALSE)="Y",C425&gt;=VLOOKUP(E425,'Vendor Master'!$B$5:$Q$54,9,FALSE),C425&lt;=VLOOKUP(E425,'Vendor Master'!$B$5:$Q$54,10,FALSE)),VLOOKUP(E425,'Vendor Master'!$B$5:$Q$54,11,FALSE),VLOOKUP(E425,'Vendor Master'!$B$5:$Q$54,6,FALSE))),""))</f>
        <v/>
      </c>
      <c r="N425" s="30">
        <f>IF(OR(E425="",I425="",M425=""),"",I425*M425)</f>
        <v/>
      </c>
      <c r="O425" s="30">
        <f>IF(OR(E425="",L425=""),"",L425-IF(N425="",0,N425))</f>
        <v/>
      </c>
      <c r="P425" s="26" t="n"/>
      <c r="Q425" s="23" t="n"/>
      <c r="R425" s="28" t="n"/>
      <c r="S425" s="22">
        <f>IF(OR(R425="",O425=""),"",IF(ROUND(R425,2)=ROUND(O425,2),"OK","CHECK"))</f>
        <v/>
      </c>
      <c r="T425" s="31">
        <f>IF(OR(R425="",O425=""),"",R425-O425)</f>
        <v/>
      </c>
      <c r="U425" s="19" t="n"/>
      <c r="V425" s="23" t="n"/>
      <c r="W425" s="32">
        <f>IF(V425="","",IFERROR(VLOOKUP(V425,'Challan Master'!$B$5:$D$124,3,FALSE),""))</f>
        <v/>
      </c>
      <c r="X425" s="22">
        <f>IF(V425="","",IFERROR(VLOOKUP(V425,'Challan Master'!$B$5:$D$124,2,FALSE),""))</f>
        <v/>
      </c>
      <c r="Y425" s="23" t="n"/>
    </row>
    <row r="426">
      <c r="A426" s="22">
        <f>IF(C426="","",ROW()-4)</f>
        <v/>
      </c>
      <c r="B426" s="22">
        <f>IF(C426="","",IF(MONTH(C426)&lt;=3,"Q4",IF(MONTH(C426)&lt;=6,"Q1",IF(MONTH(C426)&lt;=9,"Q2","Q3"))))</f>
        <v/>
      </c>
      <c r="C426" s="26" t="n"/>
      <c r="D426" s="23" t="n"/>
      <c r="E426" s="19" t="n"/>
      <c r="F426" s="22">
        <f>IF(E426="","",IFERROR(VLOOKUP(E426,'Vendor Master'!$B$5:$Q$54,2,FALSE),""))</f>
        <v/>
      </c>
      <c r="G426" s="22">
        <f>IF(E426="","",IFERROR(VLOOKUP(E426,'Vendor Master'!$B$5:$Q$54,4,FALSE),""))</f>
        <v/>
      </c>
      <c r="H426" s="20">
        <f>IF(E426="","",IFERROR(VLOOKUP(G426,'Rate Master'!$B$5:$C$16,2,FALSE),""))</f>
        <v/>
      </c>
      <c r="I426" s="28" t="n"/>
      <c r="J426" s="29">
        <f>IF(E426="","",IFERROR(IF(VLOOKUP(E426,'Vendor Master'!$B$5:$Q$54,12,FALSE)="Y",VLOOKUP(E426,'Vendor Master'!$B$5:$Q$54,14,FALSE),0),""))</f>
        <v/>
      </c>
      <c r="K426" s="30">
        <f>IF(OR(E426="",I426="",J426=""),"",I426*J426)</f>
        <v/>
      </c>
      <c r="L426" s="30">
        <f>IF(OR(E426="",I426=""),"",I426+IF(K426="",0,K426))</f>
        <v/>
      </c>
      <c r="M426" s="25">
        <f>IF(E426="","",IFERROR(IF(F426="",0.2,IF(AND(VLOOKUP(E426,'Vendor Master'!$B$5:$Q$54,7,FALSE)="Y",C426&gt;=VLOOKUP(E426,'Vendor Master'!$B$5:$Q$54,9,FALSE),C426&lt;=VLOOKUP(E426,'Vendor Master'!$B$5:$Q$54,10,FALSE)),VLOOKUP(E426,'Vendor Master'!$B$5:$Q$54,11,FALSE),VLOOKUP(E426,'Vendor Master'!$B$5:$Q$54,6,FALSE))),""))</f>
        <v/>
      </c>
      <c r="N426" s="30">
        <f>IF(OR(E426="",I426="",M426=""),"",I426*M426)</f>
        <v/>
      </c>
      <c r="O426" s="30">
        <f>IF(OR(E426="",L426=""),"",L426-IF(N426="",0,N426))</f>
        <v/>
      </c>
      <c r="P426" s="26" t="n"/>
      <c r="Q426" s="23" t="n"/>
      <c r="R426" s="28" t="n"/>
      <c r="S426" s="22">
        <f>IF(OR(R426="",O426=""),"",IF(ROUND(R426,2)=ROUND(O426,2),"OK","CHECK"))</f>
        <v/>
      </c>
      <c r="T426" s="31">
        <f>IF(OR(R426="",O426=""),"",R426-O426)</f>
        <v/>
      </c>
      <c r="U426" s="19" t="n"/>
      <c r="V426" s="23" t="n"/>
      <c r="W426" s="32">
        <f>IF(V426="","",IFERROR(VLOOKUP(V426,'Challan Master'!$B$5:$D$124,3,FALSE),""))</f>
        <v/>
      </c>
      <c r="X426" s="22">
        <f>IF(V426="","",IFERROR(VLOOKUP(V426,'Challan Master'!$B$5:$D$124,2,FALSE),""))</f>
        <v/>
      </c>
      <c r="Y426" s="23" t="n"/>
    </row>
    <row r="427">
      <c r="A427" s="22">
        <f>IF(C427="","",ROW()-4)</f>
        <v/>
      </c>
      <c r="B427" s="22">
        <f>IF(C427="","",IF(MONTH(C427)&lt;=3,"Q4",IF(MONTH(C427)&lt;=6,"Q1",IF(MONTH(C427)&lt;=9,"Q2","Q3"))))</f>
        <v/>
      </c>
      <c r="C427" s="26" t="n"/>
      <c r="D427" s="23" t="n"/>
      <c r="E427" s="19" t="n"/>
      <c r="F427" s="22">
        <f>IF(E427="","",IFERROR(VLOOKUP(E427,'Vendor Master'!$B$5:$Q$54,2,FALSE),""))</f>
        <v/>
      </c>
      <c r="G427" s="22">
        <f>IF(E427="","",IFERROR(VLOOKUP(E427,'Vendor Master'!$B$5:$Q$54,4,FALSE),""))</f>
        <v/>
      </c>
      <c r="H427" s="20">
        <f>IF(E427="","",IFERROR(VLOOKUP(G427,'Rate Master'!$B$5:$C$16,2,FALSE),""))</f>
        <v/>
      </c>
      <c r="I427" s="28" t="n"/>
      <c r="J427" s="29">
        <f>IF(E427="","",IFERROR(IF(VLOOKUP(E427,'Vendor Master'!$B$5:$Q$54,12,FALSE)="Y",VLOOKUP(E427,'Vendor Master'!$B$5:$Q$54,14,FALSE),0),""))</f>
        <v/>
      </c>
      <c r="K427" s="30">
        <f>IF(OR(E427="",I427="",J427=""),"",I427*J427)</f>
        <v/>
      </c>
      <c r="L427" s="30">
        <f>IF(OR(E427="",I427=""),"",I427+IF(K427="",0,K427))</f>
        <v/>
      </c>
      <c r="M427" s="25">
        <f>IF(E427="","",IFERROR(IF(F427="",0.2,IF(AND(VLOOKUP(E427,'Vendor Master'!$B$5:$Q$54,7,FALSE)="Y",C427&gt;=VLOOKUP(E427,'Vendor Master'!$B$5:$Q$54,9,FALSE),C427&lt;=VLOOKUP(E427,'Vendor Master'!$B$5:$Q$54,10,FALSE)),VLOOKUP(E427,'Vendor Master'!$B$5:$Q$54,11,FALSE),VLOOKUP(E427,'Vendor Master'!$B$5:$Q$54,6,FALSE))),""))</f>
        <v/>
      </c>
      <c r="N427" s="30">
        <f>IF(OR(E427="",I427="",M427=""),"",I427*M427)</f>
        <v/>
      </c>
      <c r="O427" s="30">
        <f>IF(OR(E427="",L427=""),"",L427-IF(N427="",0,N427))</f>
        <v/>
      </c>
      <c r="P427" s="26" t="n"/>
      <c r="Q427" s="23" t="n"/>
      <c r="R427" s="28" t="n"/>
      <c r="S427" s="22">
        <f>IF(OR(R427="",O427=""),"",IF(ROUND(R427,2)=ROUND(O427,2),"OK","CHECK"))</f>
        <v/>
      </c>
      <c r="T427" s="31">
        <f>IF(OR(R427="",O427=""),"",R427-O427)</f>
        <v/>
      </c>
      <c r="U427" s="19" t="n"/>
      <c r="V427" s="23" t="n"/>
      <c r="W427" s="32">
        <f>IF(V427="","",IFERROR(VLOOKUP(V427,'Challan Master'!$B$5:$D$124,3,FALSE),""))</f>
        <v/>
      </c>
      <c r="X427" s="22">
        <f>IF(V427="","",IFERROR(VLOOKUP(V427,'Challan Master'!$B$5:$D$124,2,FALSE),""))</f>
        <v/>
      </c>
      <c r="Y427" s="23" t="n"/>
    </row>
    <row r="428">
      <c r="A428" s="22">
        <f>IF(C428="","",ROW()-4)</f>
        <v/>
      </c>
      <c r="B428" s="22">
        <f>IF(C428="","",IF(MONTH(C428)&lt;=3,"Q4",IF(MONTH(C428)&lt;=6,"Q1",IF(MONTH(C428)&lt;=9,"Q2","Q3"))))</f>
        <v/>
      </c>
      <c r="C428" s="26" t="n"/>
      <c r="D428" s="23" t="n"/>
      <c r="E428" s="19" t="n"/>
      <c r="F428" s="22">
        <f>IF(E428="","",IFERROR(VLOOKUP(E428,'Vendor Master'!$B$5:$Q$54,2,FALSE),""))</f>
        <v/>
      </c>
      <c r="G428" s="22">
        <f>IF(E428="","",IFERROR(VLOOKUP(E428,'Vendor Master'!$B$5:$Q$54,4,FALSE),""))</f>
        <v/>
      </c>
      <c r="H428" s="20">
        <f>IF(E428="","",IFERROR(VLOOKUP(G428,'Rate Master'!$B$5:$C$16,2,FALSE),""))</f>
        <v/>
      </c>
      <c r="I428" s="28" t="n"/>
      <c r="J428" s="29">
        <f>IF(E428="","",IFERROR(IF(VLOOKUP(E428,'Vendor Master'!$B$5:$Q$54,12,FALSE)="Y",VLOOKUP(E428,'Vendor Master'!$B$5:$Q$54,14,FALSE),0),""))</f>
        <v/>
      </c>
      <c r="K428" s="30">
        <f>IF(OR(E428="",I428="",J428=""),"",I428*J428)</f>
        <v/>
      </c>
      <c r="L428" s="30">
        <f>IF(OR(E428="",I428=""),"",I428+IF(K428="",0,K428))</f>
        <v/>
      </c>
      <c r="M428" s="25">
        <f>IF(E428="","",IFERROR(IF(F428="",0.2,IF(AND(VLOOKUP(E428,'Vendor Master'!$B$5:$Q$54,7,FALSE)="Y",C428&gt;=VLOOKUP(E428,'Vendor Master'!$B$5:$Q$54,9,FALSE),C428&lt;=VLOOKUP(E428,'Vendor Master'!$B$5:$Q$54,10,FALSE)),VLOOKUP(E428,'Vendor Master'!$B$5:$Q$54,11,FALSE),VLOOKUP(E428,'Vendor Master'!$B$5:$Q$54,6,FALSE))),""))</f>
        <v/>
      </c>
      <c r="N428" s="30">
        <f>IF(OR(E428="",I428="",M428=""),"",I428*M428)</f>
        <v/>
      </c>
      <c r="O428" s="30">
        <f>IF(OR(E428="",L428=""),"",L428-IF(N428="",0,N428))</f>
        <v/>
      </c>
      <c r="P428" s="26" t="n"/>
      <c r="Q428" s="23" t="n"/>
      <c r="R428" s="28" t="n"/>
      <c r="S428" s="22">
        <f>IF(OR(R428="",O428=""),"",IF(ROUND(R428,2)=ROUND(O428,2),"OK","CHECK"))</f>
        <v/>
      </c>
      <c r="T428" s="31">
        <f>IF(OR(R428="",O428=""),"",R428-O428)</f>
        <v/>
      </c>
      <c r="U428" s="19" t="n"/>
      <c r="V428" s="23" t="n"/>
      <c r="W428" s="32">
        <f>IF(V428="","",IFERROR(VLOOKUP(V428,'Challan Master'!$B$5:$D$124,3,FALSE),""))</f>
        <v/>
      </c>
      <c r="X428" s="22">
        <f>IF(V428="","",IFERROR(VLOOKUP(V428,'Challan Master'!$B$5:$D$124,2,FALSE),""))</f>
        <v/>
      </c>
      <c r="Y428" s="23" t="n"/>
    </row>
    <row r="429">
      <c r="A429" s="22">
        <f>IF(C429="","",ROW()-4)</f>
        <v/>
      </c>
      <c r="B429" s="22">
        <f>IF(C429="","",IF(MONTH(C429)&lt;=3,"Q4",IF(MONTH(C429)&lt;=6,"Q1",IF(MONTH(C429)&lt;=9,"Q2","Q3"))))</f>
        <v/>
      </c>
      <c r="C429" s="26" t="n"/>
      <c r="D429" s="23" t="n"/>
      <c r="E429" s="19" t="n"/>
      <c r="F429" s="22">
        <f>IF(E429="","",IFERROR(VLOOKUP(E429,'Vendor Master'!$B$5:$Q$54,2,FALSE),""))</f>
        <v/>
      </c>
      <c r="G429" s="22">
        <f>IF(E429="","",IFERROR(VLOOKUP(E429,'Vendor Master'!$B$5:$Q$54,4,FALSE),""))</f>
        <v/>
      </c>
      <c r="H429" s="20">
        <f>IF(E429="","",IFERROR(VLOOKUP(G429,'Rate Master'!$B$5:$C$16,2,FALSE),""))</f>
        <v/>
      </c>
      <c r="I429" s="28" t="n"/>
      <c r="J429" s="29">
        <f>IF(E429="","",IFERROR(IF(VLOOKUP(E429,'Vendor Master'!$B$5:$Q$54,12,FALSE)="Y",VLOOKUP(E429,'Vendor Master'!$B$5:$Q$54,14,FALSE),0),""))</f>
        <v/>
      </c>
      <c r="K429" s="30">
        <f>IF(OR(E429="",I429="",J429=""),"",I429*J429)</f>
        <v/>
      </c>
      <c r="L429" s="30">
        <f>IF(OR(E429="",I429=""),"",I429+IF(K429="",0,K429))</f>
        <v/>
      </c>
      <c r="M429" s="25">
        <f>IF(E429="","",IFERROR(IF(F429="",0.2,IF(AND(VLOOKUP(E429,'Vendor Master'!$B$5:$Q$54,7,FALSE)="Y",C429&gt;=VLOOKUP(E429,'Vendor Master'!$B$5:$Q$54,9,FALSE),C429&lt;=VLOOKUP(E429,'Vendor Master'!$B$5:$Q$54,10,FALSE)),VLOOKUP(E429,'Vendor Master'!$B$5:$Q$54,11,FALSE),VLOOKUP(E429,'Vendor Master'!$B$5:$Q$54,6,FALSE))),""))</f>
        <v/>
      </c>
      <c r="N429" s="30">
        <f>IF(OR(E429="",I429="",M429=""),"",I429*M429)</f>
        <v/>
      </c>
      <c r="O429" s="30">
        <f>IF(OR(E429="",L429=""),"",L429-IF(N429="",0,N429))</f>
        <v/>
      </c>
      <c r="P429" s="26" t="n"/>
      <c r="Q429" s="23" t="n"/>
      <c r="R429" s="28" t="n"/>
      <c r="S429" s="22">
        <f>IF(OR(R429="",O429=""),"",IF(ROUND(R429,2)=ROUND(O429,2),"OK","CHECK"))</f>
        <v/>
      </c>
      <c r="T429" s="31">
        <f>IF(OR(R429="",O429=""),"",R429-O429)</f>
        <v/>
      </c>
      <c r="U429" s="19" t="n"/>
      <c r="V429" s="23" t="n"/>
      <c r="W429" s="32">
        <f>IF(V429="","",IFERROR(VLOOKUP(V429,'Challan Master'!$B$5:$D$124,3,FALSE),""))</f>
        <v/>
      </c>
      <c r="X429" s="22">
        <f>IF(V429="","",IFERROR(VLOOKUP(V429,'Challan Master'!$B$5:$D$124,2,FALSE),""))</f>
        <v/>
      </c>
      <c r="Y429" s="23" t="n"/>
    </row>
    <row r="430">
      <c r="A430" s="22">
        <f>IF(C430="","",ROW()-4)</f>
        <v/>
      </c>
      <c r="B430" s="22">
        <f>IF(C430="","",IF(MONTH(C430)&lt;=3,"Q4",IF(MONTH(C430)&lt;=6,"Q1",IF(MONTH(C430)&lt;=9,"Q2","Q3"))))</f>
        <v/>
      </c>
      <c r="C430" s="26" t="n"/>
      <c r="D430" s="23" t="n"/>
      <c r="E430" s="19" t="n"/>
      <c r="F430" s="22">
        <f>IF(E430="","",IFERROR(VLOOKUP(E430,'Vendor Master'!$B$5:$Q$54,2,FALSE),""))</f>
        <v/>
      </c>
      <c r="G430" s="22">
        <f>IF(E430="","",IFERROR(VLOOKUP(E430,'Vendor Master'!$B$5:$Q$54,4,FALSE),""))</f>
        <v/>
      </c>
      <c r="H430" s="20">
        <f>IF(E430="","",IFERROR(VLOOKUP(G430,'Rate Master'!$B$5:$C$16,2,FALSE),""))</f>
        <v/>
      </c>
      <c r="I430" s="28" t="n"/>
      <c r="J430" s="29">
        <f>IF(E430="","",IFERROR(IF(VLOOKUP(E430,'Vendor Master'!$B$5:$Q$54,12,FALSE)="Y",VLOOKUP(E430,'Vendor Master'!$B$5:$Q$54,14,FALSE),0),""))</f>
        <v/>
      </c>
      <c r="K430" s="30">
        <f>IF(OR(E430="",I430="",J430=""),"",I430*J430)</f>
        <v/>
      </c>
      <c r="L430" s="30">
        <f>IF(OR(E430="",I430=""),"",I430+IF(K430="",0,K430))</f>
        <v/>
      </c>
      <c r="M430" s="25">
        <f>IF(E430="","",IFERROR(IF(F430="",0.2,IF(AND(VLOOKUP(E430,'Vendor Master'!$B$5:$Q$54,7,FALSE)="Y",C430&gt;=VLOOKUP(E430,'Vendor Master'!$B$5:$Q$54,9,FALSE),C430&lt;=VLOOKUP(E430,'Vendor Master'!$B$5:$Q$54,10,FALSE)),VLOOKUP(E430,'Vendor Master'!$B$5:$Q$54,11,FALSE),VLOOKUP(E430,'Vendor Master'!$B$5:$Q$54,6,FALSE))),""))</f>
        <v/>
      </c>
      <c r="N430" s="30">
        <f>IF(OR(E430="",I430="",M430=""),"",I430*M430)</f>
        <v/>
      </c>
      <c r="O430" s="30">
        <f>IF(OR(E430="",L430=""),"",L430-IF(N430="",0,N430))</f>
        <v/>
      </c>
      <c r="P430" s="26" t="n"/>
      <c r="Q430" s="23" t="n"/>
      <c r="R430" s="28" t="n"/>
      <c r="S430" s="22">
        <f>IF(OR(R430="",O430=""),"",IF(ROUND(R430,2)=ROUND(O430,2),"OK","CHECK"))</f>
        <v/>
      </c>
      <c r="T430" s="31">
        <f>IF(OR(R430="",O430=""),"",R430-O430)</f>
        <v/>
      </c>
      <c r="U430" s="19" t="n"/>
      <c r="V430" s="23" t="n"/>
      <c r="W430" s="32">
        <f>IF(V430="","",IFERROR(VLOOKUP(V430,'Challan Master'!$B$5:$D$124,3,FALSE),""))</f>
        <v/>
      </c>
      <c r="X430" s="22">
        <f>IF(V430="","",IFERROR(VLOOKUP(V430,'Challan Master'!$B$5:$D$124,2,FALSE),""))</f>
        <v/>
      </c>
      <c r="Y430" s="23" t="n"/>
    </row>
    <row r="431">
      <c r="A431" s="22">
        <f>IF(C431="","",ROW()-4)</f>
        <v/>
      </c>
      <c r="B431" s="22">
        <f>IF(C431="","",IF(MONTH(C431)&lt;=3,"Q4",IF(MONTH(C431)&lt;=6,"Q1",IF(MONTH(C431)&lt;=9,"Q2","Q3"))))</f>
        <v/>
      </c>
      <c r="C431" s="26" t="n"/>
      <c r="D431" s="23" t="n"/>
      <c r="E431" s="19" t="n"/>
      <c r="F431" s="22">
        <f>IF(E431="","",IFERROR(VLOOKUP(E431,'Vendor Master'!$B$5:$Q$54,2,FALSE),""))</f>
        <v/>
      </c>
      <c r="G431" s="22">
        <f>IF(E431="","",IFERROR(VLOOKUP(E431,'Vendor Master'!$B$5:$Q$54,4,FALSE),""))</f>
        <v/>
      </c>
      <c r="H431" s="20">
        <f>IF(E431="","",IFERROR(VLOOKUP(G431,'Rate Master'!$B$5:$C$16,2,FALSE),""))</f>
        <v/>
      </c>
      <c r="I431" s="28" t="n"/>
      <c r="J431" s="29">
        <f>IF(E431="","",IFERROR(IF(VLOOKUP(E431,'Vendor Master'!$B$5:$Q$54,12,FALSE)="Y",VLOOKUP(E431,'Vendor Master'!$B$5:$Q$54,14,FALSE),0),""))</f>
        <v/>
      </c>
      <c r="K431" s="30">
        <f>IF(OR(E431="",I431="",J431=""),"",I431*J431)</f>
        <v/>
      </c>
      <c r="L431" s="30">
        <f>IF(OR(E431="",I431=""),"",I431+IF(K431="",0,K431))</f>
        <v/>
      </c>
      <c r="M431" s="25">
        <f>IF(E431="","",IFERROR(IF(F431="",0.2,IF(AND(VLOOKUP(E431,'Vendor Master'!$B$5:$Q$54,7,FALSE)="Y",C431&gt;=VLOOKUP(E431,'Vendor Master'!$B$5:$Q$54,9,FALSE),C431&lt;=VLOOKUP(E431,'Vendor Master'!$B$5:$Q$54,10,FALSE)),VLOOKUP(E431,'Vendor Master'!$B$5:$Q$54,11,FALSE),VLOOKUP(E431,'Vendor Master'!$B$5:$Q$54,6,FALSE))),""))</f>
        <v/>
      </c>
      <c r="N431" s="30">
        <f>IF(OR(E431="",I431="",M431=""),"",I431*M431)</f>
        <v/>
      </c>
      <c r="O431" s="30">
        <f>IF(OR(E431="",L431=""),"",L431-IF(N431="",0,N431))</f>
        <v/>
      </c>
      <c r="P431" s="26" t="n"/>
      <c r="Q431" s="23" t="n"/>
      <c r="R431" s="28" t="n"/>
      <c r="S431" s="22">
        <f>IF(OR(R431="",O431=""),"",IF(ROUND(R431,2)=ROUND(O431,2),"OK","CHECK"))</f>
        <v/>
      </c>
      <c r="T431" s="31">
        <f>IF(OR(R431="",O431=""),"",R431-O431)</f>
        <v/>
      </c>
      <c r="U431" s="19" t="n"/>
      <c r="V431" s="23" t="n"/>
      <c r="W431" s="32">
        <f>IF(V431="","",IFERROR(VLOOKUP(V431,'Challan Master'!$B$5:$D$124,3,FALSE),""))</f>
        <v/>
      </c>
      <c r="X431" s="22">
        <f>IF(V431="","",IFERROR(VLOOKUP(V431,'Challan Master'!$B$5:$D$124,2,FALSE),""))</f>
        <v/>
      </c>
      <c r="Y431" s="23" t="n"/>
    </row>
    <row r="432">
      <c r="A432" s="22">
        <f>IF(C432="","",ROW()-4)</f>
        <v/>
      </c>
      <c r="B432" s="22">
        <f>IF(C432="","",IF(MONTH(C432)&lt;=3,"Q4",IF(MONTH(C432)&lt;=6,"Q1",IF(MONTH(C432)&lt;=9,"Q2","Q3"))))</f>
        <v/>
      </c>
      <c r="C432" s="26" t="n"/>
      <c r="D432" s="23" t="n"/>
      <c r="E432" s="19" t="n"/>
      <c r="F432" s="22">
        <f>IF(E432="","",IFERROR(VLOOKUP(E432,'Vendor Master'!$B$5:$Q$54,2,FALSE),""))</f>
        <v/>
      </c>
      <c r="G432" s="22">
        <f>IF(E432="","",IFERROR(VLOOKUP(E432,'Vendor Master'!$B$5:$Q$54,4,FALSE),""))</f>
        <v/>
      </c>
      <c r="H432" s="20">
        <f>IF(E432="","",IFERROR(VLOOKUP(G432,'Rate Master'!$B$5:$C$16,2,FALSE),""))</f>
        <v/>
      </c>
      <c r="I432" s="28" t="n"/>
      <c r="J432" s="29">
        <f>IF(E432="","",IFERROR(IF(VLOOKUP(E432,'Vendor Master'!$B$5:$Q$54,12,FALSE)="Y",VLOOKUP(E432,'Vendor Master'!$B$5:$Q$54,14,FALSE),0),""))</f>
        <v/>
      </c>
      <c r="K432" s="30">
        <f>IF(OR(E432="",I432="",J432=""),"",I432*J432)</f>
        <v/>
      </c>
      <c r="L432" s="30">
        <f>IF(OR(E432="",I432=""),"",I432+IF(K432="",0,K432))</f>
        <v/>
      </c>
      <c r="M432" s="25">
        <f>IF(E432="","",IFERROR(IF(F432="",0.2,IF(AND(VLOOKUP(E432,'Vendor Master'!$B$5:$Q$54,7,FALSE)="Y",C432&gt;=VLOOKUP(E432,'Vendor Master'!$B$5:$Q$54,9,FALSE),C432&lt;=VLOOKUP(E432,'Vendor Master'!$B$5:$Q$54,10,FALSE)),VLOOKUP(E432,'Vendor Master'!$B$5:$Q$54,11,FALSE),VLOOKUP(E432,'Vendor Master'!$B$5:$Q$54,6,FALSE))),""))</f>
        <v/>
      </c>
      <c r="N432" s="30">
        <f>IF(OR(E432="",I432="",M432=""),"",I432*M432)</f>
        <v/>
      </c>
      <c r="O432" s="30">
        <f>IF(OR(E432="",L432=""),"",L432-IF(N432="",0,N432))</f>
        <v/>
      </c>
      <c r="P432" s="26" t="n"/>
      <c r="Q432" s="23" t="n"/>
      <c r="R432" s="28" t="n"/>
      <c r="S432" s="22">
        <f>IF(OR(R432="",O432=""),"",IF(ROUND(R432,2)=ROUND(O432,2),"OK","CHECK"))</f>
        <v/>
      </c>
      <c r="T432" s="31">
        <f>IF(OR(R432="",O432=""),"",R432-O432)</f>
        <v/>
      </c>
      <c r="U432" s="19" t="n"/>
      <c r="V432" s="23" t="n"/>
      <c r="W432" s="32">
        <f>IF(V432="","",IFERROR(VLOOKUP(V432,'Challan Master'!$B$5:$D$124,3,FALSE),""))</f>
        <v/>
      </c>
      <c r="X432" s="22">
        <f>IF(V432="","",IFERROR(VLOOKUP(V432,'Challan Master'!$B$5:$D$124,2,FALSE),""))</f>
        <v/>
      </c>
      <c r="Y432" s="23" t="n"/>
    </row>
    <row r="433">
      <c r="A433" s="22">
        <f>IF(C433="","",ROW()-4)</f>
        <v/>
      </c>
      <c r="B433" s="22">
        <f>IF(C433="","",IF(MONTH(C433)&lt;=3,"Q4",IF(MONTH(C433)&lt;=6,"Q1",IF(MONTH(C433)&lt;=9,"Q2","Q3"))))</f>
        <v/>
      </c>
      <c r="C433" s="26" t="n"/>
      <c r="D433" s="23" t="n"/>
      <c r="E433" s="19" t="n"/>
      <c r="F433" s="22">
        <f>IF(E433="","",IFERROR(VLOOKUP(E433,'Vendor Master'!$B$5:$Q$54,2,FALSE),""))</f>
        <v/>
      </c>
      <c r="G433" s="22">
        <f>IF(E433="","",IFERROR(VLOOKUP(E433,'Vendor Master'!$B$5:$Q$54,4,FALSE),""))</f>
        <v/>
      </c>
      <c r="H433" s="20">
        <f>IF(E433="","",IFERROR(VLOOKUP(G433,'Rate Master'!$B$5:$C$16,2,FALSE),""))</f>
        <v/>
      </c>
      <c r="I433" s="28" t="n"/>
      <c r="J433" s="29">
        <f>IF(E433="","",IFERROR(IF(VLOOKUP(E433,'Vendor Master'!$B$5:$Q$54,12,FALSE)="Y",VLOOKUP(E433,'Vendor Master'!$B$5:$Q$54,14,FALSE),0),""))</f>
        <v/>
      </c>
      <c r="K433" s="30">
        <f>IF(OR(E433="",I433="",J433=""),"",I433*J433)</f>
        <v/>
      </c>
      <c r="L433" s="30">
        <f>IF(OR(E433="",I433=""),"",I433+IF(K433="",0,K433))</f>
        <v/>
      </c>
      <c r="M433" s="25">
        <f>IF(E433="","",IFERROR(IF(F433="",0.2,IF(AND(VLOOKUP(E433,'Vendor Master'!$B$5:$Q$54,7,FALSE)="Y",C433&gt;=VLOOKUP(E433,'Vendor Master'!$B$5:$Q$54,9,FALSE),C433&lt;=VLOOKUP(E433,'Vendor Master'!$B$5:$Q$54,10,FALSE)),VLOOKUP(E433,'Vendor Master'!$B$5:$Q$54,11,FALSE),VLOOKUP(E433,'Vendor Master'!$B$5:$Q$54,6,FALSE))),""))</f>
        <v/>
      </c>
      <c r="N433" s="30">
        <f>IF(OR(E433="",I433="",M433=""),"",I433*M433)</f>
        <v/>
      </c>
      <c r="O433" s="30">
        <f>IF(OR(E433="",L433=""),"",L433-IF(N433="",0,N433))</f>
        <v/>
      </c>
      <c r="P433" s="26" t="n"/>
      <c r="Q433" s="23" t="n"/>
      <c r="R433" s="28" t="n"/>
      <c r="S433" s="22">
        <f>IF(OR(R433="",O433=""),"",IF(ROUND(R433,2)=ROUND(O433,2),"OK","CHECK"))</f>
        <v/>
      </c>
      <c r="T433" s="31">
        <f>IF(OR(R433="",O433=""),"",R433-O433)</f>
        <v/>
      </c>
      <c r="U433" s="19" t="n"/>
      <c r="V433" s="23" t="n"/>
      <c r="W433" s="32">
        <f>IF(V433="","",IFERROR(VLOOKUP(V433,'Challan Master'!$B$5:$D$124,3,FALSE),""))</f>
        <v/>
      </c>
      <c r="X433" s="22">
        <f>IF(V433="","",IFERROR(VLOOKUP(V433,'Challan Master'!$B$5:$D$124,2,FALSE),""))</f>
        <v/>
      </c>
      <c r="Y433" s="23" t="n"/>
    </row>
    <row r="434">
      <c r="A434" s="22">
        <f>IF(C434="","",ROW()-4)</f>
        <v/>
      </c>
      <c r="B434" s="22">
        <f>IF(C434="","",IF(MONTH(C434)&lt;=3,"Q4",IF(MONTH(C434)&lt;=6,"Q1",IF(MONTH(C434)&lt;=9,"Q2","Q3"))))</f>
        <v/>
      </c>
      <c r="C434" s="26" t="n"/>
      <c r="D434" s="23" t="n"/>
      <c r="E434" s="19" t="n"/>
      <c r="F434" s="22">
        <f>IF(E434="","",IFERROR(VLOOKUP(E434,'Vendor Master'!$B$5:$Q$54,2,FALSE),""))</f>
        <v/>
      </c>
      <c r="G434" s="22">
        <f>IF(E434="","",IFERROR(VLOOKUP(E434,'Vendor Master'!$B$5:$Q$54,4,FALSE),""))</f>
        <v/>
      </c>
      <c r="H434" s="20">
        <f>IF(E434="","",IFERROR(VLOOKUP(G434,'Rate Master'!$B$5:$C$16,2,FALSE),""))</f>
        <v/>
      </c>
      <c r="I434" s="28" t="n"/>
      <c r="J434" s="29">
        <f>IF(E434="","",IFERROR(IF(VLOOKUP(E434,'Vendor Master'!$B$5:$Q$54,12,FALSE)="Y",VLOOKUP(E434,'Vendor Master'!$B$5:$Q$54,14,FALSE),0),""))</f>
        <v/>
      </c>
      <c r="K434" s="30">
        <f>IF(OR(E434="",I434="",J434=""),"",I434*J434)</f>
        <v/>
      </c>
      <c r="L434" s="30">
        <f>IF(OR(E434="",I434=""),"",I434+IF(K434="",0,K434))</f>
        <v/>
      </c>
      <c r="M434" s="25">
        <f>IF(E434="","",IFERROR(IF(F434="",0.2,IF(AND(VLOOKUP(E434,'Vendor Master'!$B$5:$Q$54,7,FALSE)="Y",C434&gt;=VLOOKUP(E434,'Vendor Master'!$B$5:$Q$54,9,FALSE),C434&lt;=VLOOKUP(E434,'Vendor Master'!$B$5:$Q$54,10,FALSE)),VLOOKUP(E434,'Vendor Master'!$B$5:$Q$54,11,FALSE),VLOOKUP(E434,'Vendor Master'!$B$5:$Q$54,6,FALSE))),""))</f>
        <v/>
      </c>
      <c r="N434" s="30">
        <f>IF(OR(E434="",I434="",M434=""),"",I434*M434)</f>
        <v/>
      </c>
      <c r="O434" s="30">
        <f>IF(OR(E434="",L434=""),"",L434-IF(N434="",0,N434))</f>
        <v/>
      </c>
      <c r="P434" s="26" t="n"/>
      <c r="Q434" s="23" t="n"/>
      <c r="R434" s="28" t="n"/>
      <c r="S434" s="22">
        <f>IF(OR(R434="",O434=""),"",IF(ROUND(R434,2)=ROUND(O434,2),"OK","CHECK"))</f>
        <v/>
      </c>
      <c r="T434" s="31">
        <f>IF(OR(R434="",O434=""),"",R434-O434)</f>
        <v/>
      </c>
      <c r="U434" s="19" t="n"/>
      <c r="V434" s="23" t="n"/>
      <c r="W434" s="32">
        <f>IF(V434="","",IFERROR(VLOOKUP(V434,'Challan Master'!$B$5:$D$124,3,FALSE),""))</f>
        <v/>
      </c>
      <c r="X434" s="22">
        <f>IF(V434="","",IFERROR(VLOOKUP(V434,'Challan Master'!$B$5:$D$124,2,FALSE),""))</f>
        <v/>
      </c>
      <c r="Y434" s="23" t="n"/>
    </row>
    <row r="435">
      <c r="A435" s="22">
        <f>IF(C435="","",ROW()-4)</f>
        <v/>
      </c>
      <c r="B435" s="22">
        <f>IF(C435="","",IF(MONTH(C435)&lt;=3,"Q4",IF(MONTH(C435)&lt;=6,"Q1",IF(MONTH(C435)&lt;=9,"Q2","Q3"))))</f>
        <v/>
      </c>
      <c r="C435" s="26" t="n"/>
      <c r="D435" s="23" t="n"/>
      <c r="E435" s="19" t="n"/>
      <c r="F435" s="22">
        <f>IF(E435="","",IFERROR(VLOOKUP(E435,'Vendor Master'!$B$5:$Q$54,2,FALSE),""))</f>
        <v/>
      </c>
      <c r="G435" s="22">
        <f>IF(E435="","",IFERROR(VLOOKUP(E435,'Vendor Master'!$B$5:$Q$54,4,FALSE),""))</f>
        <v/>
      </c>
      <c r="H435" s="20">
        <f>IF(E435="","",IFERROR(VLOOKUP(G435,'Rate Master'!$B$5:$C$16,2,FALSE),""))</f>
        <v/>
      </c>
      <c r="I435" s="28" t="n"/>
      <c r="J435" s="29">
        <f>IF(E435="","",IFERROR(IF(VLOOKUP(E435,'Vendor Master'!$B$5:$Q$54,12,FALSE)="Y",VLOOKUP(E435,'Vendor Master'!$B$5:$Q$54,14,FALSE),0),""))</f>
        <v/>
      </c>
      <c r="K435" s="30">
        <f>IF(OR(E435="",I435="",J435=""),"",I435*J435)</f>
        <v/>
      </c>
      <c r="L435" s="30">
        <f>IF(OR(E435="",I435=""),"",I435+IF(K435="",0,K435))</f>
        <v/>
      </c>
      <c r="M435" s="25">
        <f>IF(E435="","",IFERROR(IF(F435="",0.2,IF(AND(VLOOKUP(E435,'Vendor Master'!$B$5:$Q$54,7,FALSE)="Y",C435&gt;=VLOOKUP(E435,'Vendor Master'!$B$5:$Q$54,9,FALSE),C435&lt;=VLOOKUP(E435,'Vendor Master'!$B$5:$Q$54,10,FALSE)),VLOOKUP(E435,'Vendor Master'!$B$5:$Q$54,11,FALSE),VLOOKUP(E435,'Vendor Master'!$B$5:$Q$54,6,FALSE))),""))</f>
        <v/>
      </c>
      <c r="N435" s="30">
        <f>IF(OR(E435="",I435="",M435=""),"",I435*M435)</f>
        <v/>
      </c>
      <c r="O435" s="30">
        <f>IF(OR(E435="",L435=""),"",L435-IF(N435="",0,N435))</f>
        <v/>
      </c>
      <c r="P435" s="26" t="n"/>
      <c r="Q435" s="23" t="n"/>
      <c r="R435" s="28" t="n"/>
      <c r="S435" s="22">
        <f>IF(OR(R435="",O435=""),"",IF(ROUND(R435,2)=ROUND(O435,2),"OK","CHECK"))</f>
        <v/>
      </c>
      <c r="T435" s="31">
        <f>IF(OR(R435="",O435=""),"",R435-O435)</f>
        <v/>
      </c>
      <c r="U435" s="19" t="n"/>
      <c r="V435" s="23" t="n"/>
      <c r="W435" s="32">
        <f>IF(V435="","",IFERROR(VLOOKUP(V435,'Challan Master'!$B$5:$D$124,3,FALSE),""))</f>
        <v/>
      </c>
      <c r="X435" s="22">
        <f>IF(V435="","",IFERROR(VLOOKUP(V435,'Challan Master'!$B$5:$D$124,2,FALSE),""))</f>
        <v/>
      </c>
      <c r="Y435" s="23" t="n"/>
    </row>
    <row r="436">
      <c r="A436" s="22">
        <f>IF(C436="","",ROW()-4)</f>
        <v/>
      </c>
      <c r="B436" s="22">
        <f>IF(C436="","",IF(MONTH(C436)&lt;=3,"Q4",IF(MONTH(C436)&lt;=6,"Q1",IF(MONTH(C436)&lt;=9,"Q2","Q3"))))</f>
        <v/>
      </c>
      <c r="C436" s="26" t="n"/>
      <c r="D436" s="23" t="n"/>
      <c r="E436" s="19" t="n"/>
      <c r="F436" s="22">
        <f>IF(E436="","",IFERROR(VLOOKUP(E436,'Vendor Master'!$B$5:$Q$54,2,FALSE),""))</f>
        <v/>
      </c>
      <c r="G436" s="22">
        <f>IF(E436="","",IFERROR(VLOOKUP(E436,'Vendor Master'!$B$5:$Q$54,4,FALSE),""))</f>
        <v/>
      </c>
      <c r="H436" s="20">
        <f>IF(E436="","",IFERROR(VLOOKUP(G436,'Rate Master'!$B$5:$C$16,2,FALSE),""))</f>
        <v/>
      </c>
      <c r="I436" s="28" t="n"/>
      <c r="J436" s="29">
        <f>IF(E436="","",IFERROR(IF(VLOOKUP(E436,'Vendor Master'!$B$5:$Q$54,12,FALSE)="Y",VLOOKUP(E436,'Vendor Master'!$B$5:$Q$54,14,FALSE),0),""))</f>
        <v/>
      </c>
      <c r="K436" s="30">
        <f>IF(OR(E436="",I436="",J436=""),"",I436*J436)</f>
        <v/>
      </c>
      <c r="L436" s="30">
        <f>IF(OR(E436="",I436=""),"",I436+IF(K436="",0,K436))</f>
        <v/>
      </c>
      <c r="M436" s="25">
        <f>IF(E436="","",IFERROR(IF(F436="",0.2,IF(AND(VLOOKUP(E436,'Vendor Master'!$B$5:$Q$54,7,FALSE)="Y",C436&gt;=VLOOKUP(E436,'Vendor Master'!$B$5:$Q$54,9,FALSE),C436&lt;=VLOOKUP(E436,'Vendor Master'!$B$5:$Q$54,10,FALSE)),VLOOKUP(E436,'Vendor Master'!$B$5:$Q$54,11,FALSE),VLOOKUP(E436,'Vendor Master'!$B$5:$Q$54,6,FALSE))),""))</f>
        <v/>
      </c>
      <c r="N436" s="30">
        <f>IF(OR(E436="",I436="",M436=""),"",I436*M436)</f>
        <v/>
      </c>
      <c r="O436" s="30">
        <f>IF(OR(E436="",L436=""),"",L436-IF(N436="",0,N436))</f>
        <v/>
      </c>
      <c r="P436" s="26" t="n"/>
      <c r="Q436" s="23" t="n"/>
      <c r="R436" s="28" t="n"/>
      <c r="S436" s="22">
        <f>IF(OR(R436="",O436=""),"",IF(ROUND(R436,2)=ROUND(O436,2),"OK","CHECK"))</f>
        <v/>
      </c>
      <c r="T436" s="31">
        <f>IF(OR(R436="",O436=""),"",R436-O436)</f>
        <v/>
      </c>
      <c r="U436" s="19" t="n"/>
      <c r="V436" s="23" t="n"/>
      <c r="W436" s="32">
        <f>IF(V436="","",IFERROR(VLOOKUP(V436,'Challan Master'!$B$5:$D$124,3,FALSE),""))</f>
        <v/>
      </c>
      <c r="X436" s="22">
        <f>IF(V436="","",IFERROR(VLOOKUP(V436,'Challan Master'!$B$5:$D$124,2,FALSE),""))</f>
        <v/>
      </c>
      <c r="Y436" s="23" t="n"/>
    </row>
    <row r="437">
      <c r="A437" s="22">
        <f>IF(C437="","",ROW()-4)</f>
        <v/>
      </c>
      <c r="B437" s="22">
        <f>IF(C437="","",IF(MONTH(C437)&lt;=3,"Q4",IF(MONTH(C437)&lt;=6,"Q1",IF(MONTH(C437)&lt;=9,"Q2","Q3"))))</f>
        <v/>
      </c>
      <c r="C437" s="26" t="n"/>
      <c r="D437" s="23" t="n"/>
      <c r="E437" s="19" t="n"/>
      <c r="F437" s="22">
        <f>IF(E437="","",IFERROR(VLOOKUP(E437,'Vendor Master'!$B$5:$Q$54,2,FALSE),""))</f>
        <v/>
      </c>
      <c r="G437" s="22">
        <f>IF(E437="","",IFERROR(VLOOKUP(E437,'Vendor Master'!$B$5:$Q$54,4,FALSE),""))</f>
        <v/>
      </c>
      <c r="H437" s="20">
        <f>IF(E437="","",IFERROR(VLOOKUP(G437,'Rate Master'!$B$5:$C$16,2,FALSE),""))</f>
        <v/>
      </c>
      <c r="I437" s="28" t="n"/>
      <c r="J437" s="29">
        <f>IF(E437="","",IFERROR(IF(VLOOKUP(E437,'Vendor Master'!$B$5:$Q$54,12,FALSE)="Y",VLOOKUP(E437,'Vendor Master'!$B$5:$Q$54,14,FALSE),0),""))</f>
        <v/>
      </c>
      <c r="K437" s="30">
        <f>IF(OR(E437="",I437="",J437=""),"",I437*J437)</f>
        <v/>
      </c>
      <c r="L437" s="30">
        <f>IF(OR(E437="",I437=""),"",I437+IF(K437="",0,K437))</f>
        <v/>
      </c>
      <c r="M437" s="25">
        <f>IF(E437="","",IFERROR(IF(F437="",0.2,IF(AND(VLOOKUP(E437,'Vendor Master'!$B$5:$Q$54,7,FALSE)="Y",C437&gt;=VLOOKUP(E437,'Vendor Master'!$B$5:$Q$54,9,FALSE),C437&lt;=VLOOKUP(E437,'Vendor Master'!$B$5:$Q$54,10,FALSE)),VLOOKUP(E437,'Vendor Master'!$B$5:$Q$54,11,FALSE),VLOOKUP(E437,'Vendor Master'!$B$5:$Q$54,6,FALSE))),""))</f>
        <v/>
      </c>
      <c r="N437" s="30">
        <f>IF(OR(E437="",I437="",M437=""),"",I437*M437)</f>
        <v/>
      </c>
      <c r="O437" s="30">
        <f>IF(OR(E437="",L437=""),"",L437-IF(N437="",0,N437))</f>
        <v/>
      </c>
      <c r="P437" s="26" t="n"/>
      <c r="Q437" s="23" t="n"/>
      <c r="R437" s="28" t="n"/>
      <c r="S437" s="22">
        <f>IF(OR(R437="",O437=""),"",IF(ROUND(R437,2)=ROUND(O437,2),"OK","CHECK"))</f>
        <v/>
      </c>
      <c r="T437" s="31">
        <f>IF(OR(R437="",O437=""),"",R437-O437)</f>
        <v/>
      </c>
      <c r="U437" s="19" t="n"/>
      <c r="V437" s="23" t="n"/>
      <c r="W437" s="32">
        <f>IF(V437="","",IFERROR(VLOOKUP(V437,'Challan Master'!$B$5:$D$124,3,FALSE),""))</f>
        <v/>
      </c>
      <c r="X437" s="22">
        <f>IF(V437="","",IFERROR(VLOOKUP(V437,'Challan Master'!$B$5:$D$124,2,FALSE),""))</f>
        <v/>
      </c>
      <c r="Y437" s="23" t="n"/>
    </row>
    <row r="438">
      <c r="A438" s="22">
        <f>IF(C438="","",ROW()-4)</f>
        <v/>
      </c>
      <c r="B438" s="22">
        <f>IF(C438="","",IF(MONTH(C438)&lt;=3,"Q4",IF(MONTH(C438)&lt;=6,"Q1",IF(MONTH(C438)&lt;=9,"Q2","Q3"))))</f>
        <v/>
      </c>
      <c r="C438" s="26" t="n"/>
      <c r="D438" s="23" t="n"/>
      <c r="E438" s="19" t="n"/>
      <c r="F438" s="22">
        <f>IF(E438="","",IFERROR(VLOOKUP(E438,'Vendor Master'!$B$5:$Q$54,2,FALSE),""))</f>
        <v/>
      </c>
      <c r="G438" s="22">
        <f>IF(E438="","",IFERROR(VLOOKUP(E438,'Vendor Master'!$B$5:$Q$54,4,FALSE),""))</f>
        <v/>
      </c>
      <c r="H438" s="20">
        <f>IF(E438="","",IFERROR(VLOOKUP(G438,'Rate Master'!$B$5:$C$16,2,FALSE),""))</f>
        <v/>
      </c>
      <c r="I438" s="28" t="n"/>
      <c r="J438" s="29">
        <f>IF(E438="","",IFERROR(IF(VLOOKUP(E438,'Vendor Master'!$B$5:$Q$54,12,FALSE)="Y",VLOOKUP(E438,'Vendor Master'!$B$5:$Q$54,14,FALSE),0),""))</f>
        <v/>
      </c>
      <c r="K438" s="30">
        <f>IF(OR(E438="",I438="",J438=""),"",I438*J438)</f>
        <v/>
      </c>
      <c r="L438" s="30">
        <f>IF(OR(E438="",I438=""),"",I438+IF(K438="",0,K438))</f>
        <v/>
      </c>
      <c r="M438" s="25">
        <f>IF(E438="","",IFERROR(IF(F438="",0.2,IF(AND(VLOOKUP(E438,'Vendor Master'!$B$5:$Q$54,7,FALSE)="Y",C438&gt;=VLOOKUP(E438,'Vendor Master'!$B$5:$Q$54,9,FALSE),C438&lt;=VLOOKUP(E438,'Vendor Master'!$B$5:$Q$54,10,FALSE)),VLOOKUP(E438,'Vendor Master'!$B$5:$Q$54,11,FALSE),VLOOKUP(E438,'Vendor Master'!$B$5:$Q$54,6,FALSE))),""))</f>
        <v/>
      </c>
      <c r="N438" s="30">
        <f>IF(OR(E438="",I438="",M438=""),"",I438*M438)</f>
        <v/>
      </c>
      <c r="O438" s="30">
        <f>IF(OR(E438="",L438=""),"",L438-IF(N438="",0,N438))</f>
        <v/>
      </c>
      <c r="P438" s="26" t="n"/>
      <c r="Q438" s="23" t="n"/>
      <c r="R438" s="28" t="n"/>
      <c r="S438" s="22">
        <f>IF(OR(R438="",O438=""),"",IF(ROUND(R438,2)=ROUND(O438,2),"OK","CHECK"))</f>
        <v/>
      </c>
      <c r="T438" s="31">
        <f>IF(OR(R438="",O438=""),"",R438-O438)</f>
        <v/>
      </c>
      <c r="U438" s="19" t="n"/>
      <c r="V438" s="23" t="n"/>
      <c r="W438" s="32">
        <f>IF(V438="","",IFERROR(VLOOKUP(V438,'Challan Master'!$B$5:$D$124,3,FALSE),""))</f>
        <v/>
      </c>
      <c r="X438" s="22">
        <f>IF(V438="","",IFERROR(VLOOKUP(V438,'Challan Master'!$B$5:$D$124,2,FALSE),""))</f>
        <v/>
      </c>
      <c r="Y438" s="23" t="n"/>
    </row>
    <row r="439">
      <c r="A439" s="22">
        <f>IF(C439="","",ROW()-4)</f>
        <v/>
      </c>
      <c r="B439" s="22">
        <f>IF(C439="","",IF(MONTH(C439)&lt;=3,"Q4",IF(MONTH(C439)&lt;=6,"Q1",IF(MONTH(C439)&lt;=9,"Q2","Q3"))))</f>
        <v/>
      </c>
      <c r="C439" s="26" t="n"/>
      <c r="D439" s="23" t="n"/>
      <c r="E439" s="19" t="n"/>
      <c r="F439" s="22">
        <f>IF(E439="","",IFERROR(VLOOKUP(E439,'Vendor Master'!$B$5:$Q$54,2,FALSE),""))</f>
        <v/>
      </c>
      <c r="G439" s="22">
        <f>IF(E439="","",IFERROR(VLOOKUP(E439,'Vendor Master'!$B$5:$Q$54,4,FALSE),""))</f>
        <v/>
      </c>
      <c r="H439" s="20">
        <f>IF(E439="","",IFERROR(VLOOKUP(G439,'Rate Master'!$B$5:$C$16,2,FALSE),""))</f>
        <v/>
      </c>
      <c r="I439" s="28" t="n"/>
      <c r="J439" s="29">
        <f>IF(E439="","",IFERROR(IF(VLOOKUP(E439,'Vendor Master'!$B$5:$Q$54,12,FALSE)="Y",VLOOKUP(E439,'Vendor Master'!$B$5:$Q$54,14,FALSE),0),""))</f>
        <v/>
      </c>
      <c r="K439" s="30">
        <f>IF(OR(E439="",I439="",J439=""),"",I439*J439)</f>
        <v/>
      </c>
      <c r="L439" s="30">
        <f>IF(OR(E439="",I439=""),"",I439+IF(K439="",0,K439))</f>
        <v/>
      </c>
      <c r="M439" s="25">
        <f>IF(E439="","",IFERROR(IF(F439="",0.2,IF(AND(VLOOKUP(E439,'Vendor Master'!$B$5:$Q$54,7,FALSE)="Y",C439&gt;=VLOOKUP(E439,'Vendor Master'!$B$5:$Q$54,9,FALSE),C439&lt;=VLOOKUP(E439,'Vendor Master'!$B$5:$Q$54,10,FALSE)),VLOOKUP(E439,'Vendor Master'!$B$5:$Q$54,11,FALSE),VLOOKUP(E439,'Vendor Master'!$B$5:$Q$54,6,FALSE))),""))</f>
        <v/>
      </c>
      <c r="N439" s="30">
        <f>IF(OR(E439="",I439="",M439=""),"",I439*M439)</f>
        <v/>
      </c>
      <c r="O439" s="30">
        <f>IF(OR(E439="",L439=""),"",L439-IF(N439="",0,N439))</f>
        <v/>
      </c>
      <c r="P439" s="26" t="n"/>
      <c r="Q439" s="23" t="n"/>
      <c r="R439" s="28" t="n"/>
      <c r="S439" s="22">
        <f>IF(OR(R439="",O439=""),"",IF(ROUND(R439,2)=ROUND(O439,2),"OK","CHECK"))</f>
        <v/>
      </c>
      <c r="T439" s="31">
        <f>IF(OR(R439="",O439=""),"",R439-O439)</f>
        <v/>
      </c>
      <c r="U439" s="19" t="n"/>
      <c r="V439" s="23" t="n"/>
      <c r="W439" s="32">
        <f>IF(V439="","",IFERROR(VLOOKUP(V439,'Challan Master'!$B$5:$D$124,3,FALSE),""))</f>
        <v/>
      </c>
      <c r="X439" s="22">
        <f>IF(V439="","",IFERROR(VLOOKUP(V439,'Challan Master'!$B$5:$D$124,2,FALSE),""))</f>
        <v/>
      </c>
      <c r="Y439" s="23" t="n"/>
    </row>
    <row r="440">
      <c r="A440" s="22">
        <f>IF(C440="","",ROW()-4)</f>
        <v/>
      </c>
      <c r="B440" s="22">
        <f>IF(C440="","",IF(MONTH(C440)&lt;=3,"Q4",IF(MONTH(C440)&lt;=6,"Q1",IF(MONTH(C440)&lt;=9,"Q2","Q3"))))</f>
        <v/>
      </c>
      <c r="C440" s="26" t="n"/>
      <c r="D440" s="23" t="n"/>
      <c r="E440" s="19" t="n"/>
      <c r="F440" s="22">
        <f>IF(E440="","",IFERROR(VLOOKUP(E440,'Vendor Master'!$B$5:$Q$54,2,FALSE),""))</f>
        <v/>
      </c>
      <c r="G440" s="22">
        <f>IF(E440="","",IFERROR(VLOOKUP(E440,'Vendor Master'!$B$5:$Q$54,4,FALSE),""))</f>
        <v/>
      </c>
      <c r="H440" s="20">
        <f>IF(E440="","",IFERROR(VLOOKUP(G440,'Rate Master'!$B$5:$C$16,2,FALSE),""))</f>
        <v/>
      </c>
      <c r="I440" s="28" t="n"/>
      <c r="J440" s="29">
        <f>IF(E440="","",IFERROR(IF(VLOOKUP(E440,'Vendor Master'!$B$5:$Q$54,12,FALSE)="Y",VLOOKUP(E440,'Vendor Master'!$B$5:$Q$54,14,FALSE),0),""))</f>
        <v/>
      </c>
      <c r="K440" s="30">
        <f>IF(OR(E440="",I440="",J440=""),"",I440*J440)</f>
        <v/>
      </c>
      <c r="L440" s="30">
        <f>IF(OR(E440="",I440=""),"",I440+IF(K440="",0,K440))</f>
        <v/>
      </c>
      <c r="M440" s="25">
        <f>IF(E440="","",IFERROR(IF(F440="",0.2,IF(AND(VLOOKUP(E440,'Vendor Master'!$B$5:$Q$54,7,FALSE)="Y",C440&gt;=VLOOKUP(E440,'Vendor Master'!$B$5:$Q$54,9,FALSE),C440&lt;=VLOOKUP(E440,'Vendor Master'!$B$5:$Q$54,10,FALSE)),VLOOKUP(E440,'Vendor Master'!$B$5:$Q$54,11,FALSE),VLOOKUP(E440,'Vendor Master'!$B$5:$Q$54,6,FALSE))),""))</f>
        <v/>
      </c>
      <c r="N440" s="30">
        <f>IF(OR(E440="",I440="",M440=""),"",I440*M440)</f>
        <v/>
      </c>
      <c r="O440" s="30">
        <f>IF(OR(E440="",L440=""),"",L440-IF(N440="",0,N440))</f>
        <v/>
      </c>
      <c r="P440" s="26" t="n"/>
      <c r="Q440" s="23" t="n"/>
      <c r="R440" s="28" t="n"/>
      <c r="S440" s="22">
        <f>IF(OR(R440="",O440=""),"",IF(ROUND(R440,2)=ROUND(O440,2),"OK","CHECK"))</f>
        <v/>
      </c>
      <c r="T440" s="31">
        <f>IF(OR(R440="",O440=""),"",R440-O440)</f>
        <v/>
      </c>
      <c r="U440" s="19" t="n"/>
      <c r="V440" s="23" t="n"/>
      <c r="W440" s="32">
        <f>IF(V440="","",IFERROR(VLOOKUP(V440,'Challan Master'!$B$5:$D$124,3,FALSE),""))</f>
        <v/>
      </c>
      <c r="X440" s="22">
        <f>IF(V440="","",IFERROR(VLOOKUP(V440,'Challan Master'!$B$5:$D$124,2,FALSE),""))</f>
        <v/>
      </c>
      <c r="Y440" s="23" t="n"/>
    </row>
    <row r="441">
      <c r="A441" s="22">
        <f>IF(C441="","",ROW()-4)</f>
        <v/>
      </c>
      <c r="B441" s="22">
        <f>IF(C441="","",IF(MONTH(C441)&lt;=3,"Q4",IF(MONTH(C441)&lt;=6,"Q1",IF(MONTH(C441)&lt;=9,"Q2","Q3"))))</f>
        <v/>
      </c>
      <c r="C441" s="26" t="n"/>
      <c r="D441" s="23" t="n"/>
      <c r="E441" s="19" t="n"/>
      <c r="F441" s="22">
        <f>IF(E441="","",IFERROR(VLOOKUP(E441,'Vendor Master'!$B$5:$Q$54,2,FALSE),""))</f>
        <v/>
      </c>
      <c r="G441" s="22">
        <f>IF(E441="","",IFERROR(VLOOKUP(E441,'Vendor Master'!$B$5:$Q$54,4,FALSE),""))</f>
        <v/>
      </c>
      <c r="H441" s="20">
        <f>IF(E441="","",IFERROR(VLOOKUP(G441,'Rate Master'!$B$5:$C$16,2,FALSE),""))</f>
        <v/>
      </c>
      <c r="I441" s="28" t="n"/>
      <c r="J441" s="29">
        <f>IF(E441="","",IFERROR(IF(VLOOKUP(E441,'Vendor Master'!$B$5:$Q$54,12,FALSE)="Y",VLOOKUP(E441,'Vendor Master'!$B$5:$Q$54,14,FALSE),0),""))</f>
        <v/>
      </c>
      <c r="K441" s="30">
        <f>IF(OR(E441="",I441="",J441=""),"",I441*J441)</f>
        <v/>
      </c>
      <c r="L441" s="30">
        <f>IF(OR(E441="",I441=""),"",I441+IF(K441="",0,K441))</f>
        <v/>
      </c>
      <c r="M441" s="25">
        <f>IF(E441="","",IFERROR(IF(F441="",0.2,IF(AND(VLOOKUP(E441,'Vendor Master'!$B$5:$Q$54,7,FALSE)="Y",C441&gt;=VLOOKUP(E441,'Vendor Master'!$B$5:$Q$54,9,FALSE),C441&lt;=VLOOKUP(E441,'Vendor Master'!$B$5:$Q$54,10,FALSE)),VLOOKUP(E441,'Vendor Master'!$B$5:$Q$54,11,FALSE),VLOOKUP(E441,'Vendor Master'!$B$5:$Q$54,6,FALSE))),""))</f>
        <v/>
      </c>
      <c r="N441" s="30">
        <f>IF(OR(E441="",I441="",M441=""),"",I441*M441)</f>
        <v/>
      </c>
      <c r="O441" s="30">
        <f>IF(OR(E441="",L441=""),"",L441-IF(N441="",0,N441))</f>
        <v/>
      </c>
      <c r="P441" s="26" t="n"/>
      <c r="Q441" s="23" t="n"/>
      <c r="R441" s="28" t="n"/>
      <c r="S441" s="22">
        <f>IF(OR(R441="",O441=""),"",IF(ROUND(R441,2)=ROUND(O441,2),"OK","CHECK"))</f>
        <v/>
      </c>
      <c r="T441" s="31">
        <f>IF(OR(R441="",O441=""),"",R441-O441)</f>
        <v/>
      </c>
      <c r="U441" s="19" t="n"/>
      <c r="V441" s="23" t="n"/>
      <c r="W441" s="32">
        <f>IF(V441="","",IFERROR(VLOOKUP(V441,'Challan Master'!$B$5:$D$124,3,FALSE),""))</f>
        <v/>
      </c>
      <c r="X441" s="22">
        <f>IF(V441="","",IFERROR(VLOOKUP(V441,'Challan Master'!$B$5:$D$124,2,FALSE),""))</f>
        <v/>
      </c>
      <c r="Y441" s="23" t="n"/>
    </row>
    <row r="442">
      <c r="A442" s="22">
        <f>IF(C442="","",ROW()-4)</f>
        <v/>
      </c>
      <c r="B442" s="22">
        <f>IF(C442="","",IF(MONTH(C442)&lt;=3,"Q4",IF(MONTH(C442)&lt;=6,"Q1",IF(MONTH(C442)&lt;=9,"Q2","Q3"))))</f>
        <v/>
      </c>
      <c r="C442" s="26" t="n"/>
      <c r="D442" s="23" t="n"/>
      <c r="E442" s="19" t="n"/>
      <c r="F442" s="22">
        <f>IF(E442="","",IFERROR(VLOOKUP(E442,'Vendor Master'!$B$5:$Q$54,2,FALSE),""))</f>
        <v/>
      </c>
      <c r="G442" s="22">
        <f>IF(E442="","",IFERROR(VLOOKUP(E442,'Vendor Master'!$B$5:$Q$54,4,FALSE),""))</f>
        <v/>
      </c>
      <c r="H442" s="20">
        <f>IF(E442="","",IFERROR(VLOOKUP(G442,'Rate Master'!$B$5:$C$16,2,FALSE),""))</f>
        <v/>
      </c>
      <c r="I442" s="28" t="n"/>
      <c r="J442" s="29">
        <f>IF(E442="","",IFERROR(IF(VLOOKUP(E442,'Vendor Master'!$B$5:$Q$54,12,FALSE)="Y",VLOOKUP(E442,'Vendor Master'!$B$5:$Q$54,14,FALSE),0),""))</f>
        <v/>
      </c>
      <c r="K442" s="30">
        <f>IF(OR(E442="",I442="",J442=""),"",I442*J442)</f>
        <v/>
      </c>
      <c r="L442" s="30">
        <f>IF(OR(E442="",I442=""),"",I442+IF(K442="",0,K442))</f>
        <v/>
      </c>
      <c r="M442" s="25">
        <f>IF(E442="","",IFERROR(IF(F442="",0.2,IF(AND(VLOOKUP(E442,'Vendor Master'!$B$5:$Q$54,7,FALSE)="Y",C442&gt;=VLOOKUP(E442,'Vendor Master'!$B$5:$Q$54,9,FALSE),C442&lt;=VLOOKUP(E442,'Vendor Master'!$B$5:$Q$54,10,FALSE)),VLOOKUP(E442,'Vendor Master'!$B$5:$Q$54,11,FALSE),VLOOKUP(E442,'Vendor Master'!$B$5:$Q$54,6,FALSE))),""))</f>
        <v/>
      </c>
      <c r="N442" s="30">
        <f>IF(OR(E442="",I442="",M442=""),"",I442*M442)</f>
        <v/>
      </c>
      <c r="O442" s="30">
        <f>IF(OR(E442="",L442=""),"",L442-IF(N442="",0,N442))</f>
        <v/>
      </c>
      <c r="P442" s="26" t="n"/>
      <c r="Q442" s="23" t="n"/>
      <c r="R442" s="28" t="n"/>
      <c r="S442" s="22">
        <f>IF(OR(R442="",O442=""),"",IF(ROUND(R442,2)=ROUND(O442,2),"OK","CHECK"))</f>
        <v/>
      </c>
      <c r="T442" s="31">
        <f>IF(OR(R442="",O442=""),"",R442-O442)</f>
        <v/>
      </c>
      <c r="U442" s="19" t="n"/>
      <c r="V442" s="23" t="n"/>
      <c r="W442" s="32">
        <f>IF(V442="","",IFERROR(VLOOKUP(V442,'Challan Master'!$B$5:$D$124,3,FALSE),""))</f>
        <v/>
      </c>
      <c r="X442" s="22">
        <f>IF(V442="","",IFERROR(VLOOKUP(V442,'Challan Master'!$B$5:$D$124,2,FALSE),""))</f>
        <v/>
      </c>
      <c r="Y442" s="23" t="n"/>
    </row>
    <row r="443">
      <c r="A443" s="22">
        <f>IF(C443="","",ROW()-4)</f>
        <v/>
      </c>
      <c r="B443" s="22">
        <f>IF(C443="","",IF(MONTH(C443)&lt;=3,"Q4",IF(MONTH(C443)&lt;=6,"Q1",IF(MONTH(C443)&lt;=9,"Q2","Q3"))))</f>
        <v/>
      </c>
      <c r="C443" s="26" t="n"/>
      <c r="D443" s="23" t="n"/>
      <c r="E443" s="19" t="n"/>
      <c r="F443" s="22">
        <f>IF(E443="","",IFERROR(VLOOKUP(E443,'Vendor Master'!$B$5:$Q$54,2,FALSE),""))</f>
        <v/>
      </c>
      <c r="G443" s="22">
        <f>IF(E443="","",IFERROR(VLOOKUP(E443,'Vendor Master'!$B$5:$Q$54,4,FALSE),""))</f>
        <v/>
      </c>
      <c r="H443" s="20">
        <f>IF(E443="","",IFERROR(VLOOKUP(G443,'Rate Master'!$B$5:$C$16,2,FALSE),""))</f>
        <v/>
      </c>
      <c r="I443" s="28" t="n"/>
      <c r="J443" s="29">
        <f>IF(E443="","",IFERROR(IF(VLOOKUP(E443,'Vendor Master'!$B$5:$Q$54,12,FALSE)="Y",VLOOKUP(E443,'Vendor Master'!$B$5:$Q$54,14,FALSE),0),""))</f>
        <v/>
      </c>
      <c r="K443" s="30">
        <f>IF(OR(E443="",I443="",J443=""),"",I443*J443)</f>
        <v/>
      </c>
      <c r="L443" s="30">
        <f>IF(OR(E443="",I443=""),"",I443+IF(K443="",0,K443))</f>
        <v/>
      </c>
      <c r="M443" s="25">
        <f>IF(E443="","",IFERROR(IF(F443="",0.2,IF(AND(VLOOKUP(E443,'Vendor Master'!$B$5:$Q$54,7,FALSE)="Y",C443&gt;=VLOOKUP(E443,'Vendor Master'!$B$5:$Q$54,9,FALSE),C443&lt;=VLOOKUP(E443,'Vendor Master'!$B$5:$Q$54,10,FALSE)),VLOOKUP(E443,'Vendor Master'!$B$5:$Q$54,11,FALSE),VLOOKUP(E443,'Vendor Master'!$B$5:$Q$54,6,FALSE))),""))</f>
        <v/>
      </c>
      <c r="N443" s="30">
        <f>IF(OR(E443="",I443="",M443=""),"",I443*M443)</f>
        <v/>
      </c>
      <c r="O443" s="30">
        <f>IF(OR(E443="",L443=""),"",L443-IF(N443="",0,N443))</f>
        <v/>
      </c>
      <c r="P443" s="26" t="n"/>
      <c r="Q443" s="23" t="n"/>
      <c r="R443" s="28" t="n"/>
      <c r="S443" s="22">
        <f>IF(OR(R443="",O443=""),"",IF(ROUND(R443,2)=ROUND(O443,2),"OK","CHECK"))</f>
        <v/>
      </c>
      <c r="T443" s="31">
        <f>IF(OR(R443="",O443=""),"",R443-O443)</f>
        <v/>
      </c>
      <c r="U443" s="19" t="n"/>
      <c r="V443" s="23" t="n"/>
      <c r="W443" s="32">
        <f>IF(V443="","",IFERROR(VLOOKUP(V443,'Challan Master'!$B$5:$D$124,3,FALSE),""))</f>
        <v/>
      </c>
      <c r="X443" s="22">
        <f>IF(V443="","",IFERROR(VLOOKUP(V443,'Challan Master'!$B$5:$D$124,2,FALSE),""))</f>
        <v/>
      </c>
      <c r="Y443" s="23" t="n"/>
    </row>
    <row r="444">
      <c r="A444" s="22">
        <f>IF(C444="","",ROW()-4)</f>
        <v/>
      </c>
      <c r="B444" s="22">
        <f>IF(C444="","",IF(MONTH(C444)&lt;=3,"Q4",IF(MONTH(C444)&lt;=6,"Q1",IF(MONTH(C444)&lt;=9,"Q2","Q3"))))</f>
        <v/>
      </c>
      <c r="C444" s="26" t="n"/>
      <c r="D444" s="23" t="n"/>
      <c r="E444" s="19" t="n"/>
      <c r="F444" s="22">
        <f>IF(E444="","",IFERROR(VLOOKUP(E444,'Vendor Master'!$B$5:$Q$54,2,FALSE),""))</f>
        <v/>
      </c>
      <c r="G444" s="22">
        <f>IF(E444="","",IFERROR(VLOOKUP(E444,'Vendor Master'!$B$5:$Q$54,4,FALSE),""))</f>
        <v/>
      </c>
      <c r="H444" s="20">
        <f>IF(E444="","",IFERROR(VLOOKUP(G444,'Rate Master'!$B$5:$C$16,2,FALSE),""))</f>
        <v/>
      </c>
      <c r="I444" s="28" t="n"/>
      <c r="J444" s="29">
        <f>IF(E444="","",IFERROR(IF(VLOOKUP(E444,'Vendor Master'!$B$5:$Q$54,12,FALSE)="Y",VLOOKUP(E444,'Vendor Master'!$B$5:$Q$54,14,FALSE),0),""))</f>
        <v/>
      </c>
      <c r="K444" s="30">
        <f>IF(OR(E444="",I444="",J444=""),"",I444*J444)</f>
        <v/>
      </c>
      <c r="L444" s="30">
        <f>IF(OR(E444="",I444=""),"",I444+IF(K444="",0,K444))</f>
        <v/>
      </c>
      <c r="M444" s="25">
        <f>IF(E444="","",IFERROR(IF(F444="",0.2,IF(AND(VLOOKUP(E444,'Vendor Master'!$B$5:$Q$54,7,FALSE)="Y",C444&gt;=VLOOKUP(E444,'Vendor Master'!$B$5:$Q$54,9,FALSE),C444&lt;=VLOOKUP(E444,'Vendor Master'!$B$5:$Q$54,10,FALSE)),VLOOKUP(E444,'Vendor Master'!$B$5:$Q$54,11,FALSE),VLOOKUP(E444,'Vendor Master'!$B$5:$Q$54,6,FALSE))),""))</f>
        <v/>
      </c>
      <c r="N444" s="30">
        <f>IF(OR(E444="",I444="",M444=""),"",I444*M444)</f>
        <v/>
      </c>
      <c r="O444" s="30">
        <f>IF(OR(E444="",L444=""),"",L444-IF(N444="",0,N444))</f>
        <v/>
      </c>
      <c r="P444" s="26" t="n"/>
      <c r="Q444" s="23" t="n"/>
      <c r="R444" s="28" t="n"/>
      <c r="S444" s="22">
        <f>IF(OR(R444="",O444=""),"",IF(ROUND(R444,2)=ROUND(O444,2),"OK","CHECK"))</f>
        <v/>
      </c>
      <c r="T444" s="31">
        <f>IF(OR(R444="",O444=""),"",R444-O444)</f>
        <v/>
      </c>
      <c r="U444" s="19" t="n"/>
      <c r="V444" s="23" t="n"/>
      <c r="W444" s="32">
        <f>IF(V444="","",IFERROR(VLOOKUP(V444,'Challan Master'!$B$5:$D$124,3,FALSE),""))</f>
        <v/>
      </c>
      <c r="X444" s="22">
        <f>IF(V444="","",IFERROR(VLOOKUP(V444,'Challan Master'!$B$5:$D$124,2,FALSE),""))</f>
        <v/>
      </c>
      <c r="Y444" s="23" t="n"/>
    </row>
    <row r="445">
      <c r="A445" s="22">
        <f>IF(C445="","",ROW()-4)</f>
        <v/>
      </c>
      <c r="B445" s="22">
        <f>IF(C445="","",IF(MONTH(C445)&lt;=3,"Q4",IF(MONTH(C445)&lt;=6,"Q1",IF(MONTH(C445)&lt;=9,"Q2","Q3"))))</f>
        <v/>
      </c>
      <c r="C445" s="26" t="n"/>
      <c r="D445" s="23" t="n"/>
      <c r="E445" s="19" t="n"/>
      <c r="F445" s="22">
        <f>IF(E445="","",IFERROR(VLOOKUP(E445,'Vendor Master'!$B$5:$Q$54,2,FALSE),""))</f>
        <v/>
      </c>
      <c r="G445" s="22">
        <f>IF(E445="","",IFERROR(VLOOKUP(E445,'Vendor Master'!$B$5:$Q$54,4,FALSE),""))</f>
        <v/>
      </c>
      <c r="H445" s="20">
        <f>IF(E445="","",IFERROR(VLOOKUP(G445,'Rate Master'!$B$5:$C$16,2,FALSE),""))</f>
        <v/>
      </c>
      <c r="I445" s="28" t="n"/>
      <c r="J445" s="29">
        <f>IF(E445="","",IFERROR(IF(VLOOKUP(E445,'Vendor Master'!$B$5:$Q$54,12,FALSE)="Y",VLOOKUP(E445,'Vendor Master'!$B$5:$Q$54,14,FALSE),0),""))</f>
        <v/>
      </c>
      <c r="K445" s="30">
        <f>IF(OR(E445="",I445="",J445=""),"",I445*J445)</f>
        <v/>
      </c>
      <c r="L445" s="30">
        <f>IF(OR(E445="",I445=""),"",I445+IF(K445="",0,K445))</f>
        <v/>
      </c>
      <c r="M445" s="25">
        <f>IF(E445="","",IFERROR(IF(F445="",0.2,IF(AND(VLOOKUP(E445,'Vendor Master'!$B$5:$Q$54,7,FALSE)="Y",C445&gt;=VLOOKUP(E445,'Vendor Master'!$B$5:$Q$54,9,FALSE),C445&lt;=VLOOKUP(E445,'Vendor Master'!$B$5:$Q$54,10,FALSE)),VLOOKUP(E445,'Vendor Master'!$B$5:$Q$54,11,FALSE),VLOOKUP(E445,'Vendor Master'!$B$5:$Q$54,6,FALSE))),""))</f>
        <v/>
      </c>
      <c r="N445" s="30">
        <f>IF(OR(E445="",I445="",M445=""),"",I445*M445)</f>
        <v/>
      </c>
      <c r="O445" s="30">
        <f>IF(OR(E445="",L445=""),"",L445-IF(N445="",0,N445))</f>
        <v/>
      </c>
      <c r="P445" s="26" t="n"/>
      <c r="Q445" s="23" t="n"/>
      <c r="R445" s="28" t="n"/>
      <c r="S445" s="22">
        <f>IF(OR(R445="",O445=""),"",IF(ROUND(R445,2)=ROUND(O445,2),"OK","CHECK"))</f>
        <v/>
      </c>
      <c r="T445" s="31">
        <f>IF(OR(R445="",O445=""),"",R445-O445)</f>
        <v/>
      </c>
      <c r="U445" s="19" t="n"/>
      <c r="V445" s="23" t="n"/>
      <c r="W445" s="32">
        <f>IF(V445="","",IFERROR(VLOOKUP(V445,'Challan Master'!$B$5:$D$124,3,FALSE),""))</f>
        <v/>
      </c>
      <c r="X445" s="22">
        <f>IF(V445="","",IFERROR(VLOOKUP(V445,'Challan Master'!$B$5:$D$124,2,FALSE),""))</f>
        <v/>
      </c>
      <c r="Y445" s="23" t="n"/>
    </row>
    <row r="446">
      <c r="A446" s="22">
        <f>IF(C446="","",ROW()-4)</f>
        <v/>
      </c>
      <c r="B446" s="22">
        <f>IF(C446="","",IF(MONTH(C446)&lt;=3,"Q4",IF(MONTH(C446)&lt;=6,"Q1",IF(MONTH(C446)&lt;=9,"Q2","Q3"))))</f>
        <v/>
      </c>
      <c r="C446" s="26" t="n"/>
      <c r="D446" s="23" t="n"/>
      <c r="E446" s="19" t="n"/>
      <c r="F446" s="22">
        <f>IF(E446="","",IFERROR(VLOOKUP(E446,'Vendor Master'!$B$5:$Q$54,2,FALSE),""))</f>
        <v/>
      </c>
      <c r="G446" s="22">
        <f>IF(E446="","",IFERROR(VLOOKUP(E446,'Vendor Master'!$B$5:$Q$54,4,FALSE),""))</f>
        <v/>
      </c>
      <c r="H446" s="20">
        <f>IF(E446="","",IFERROR(VLOOKUP(G446,'Rate Master'!$B$5:$C$16,2,FALSE),""))</f>
        <v/>
      </c>
      <c r="I446" s="28" t="n"/>
      <c r="J446" s="29">
        <f>IF(E446="","",IFERROR(IF(VLOOKUP(E446,'Vendor Master'!$B$5:$Q$54,12,FALSE)="Y",VLOOKUP(E446,'Vendor Master'!$B$5:$Q$54,14,FALSE),0),""))</f>
        <v/>
      </c>
      <c r="K446" s="30">
        <f>IF(OR(E446="",I446="",J446=""),"",I446*J446)</f>
        <v/>
      </c>
      <c r="L446" s="30">
        <f>IF(OR(E446="",I446=""),"",I446+IF(K446="",0,K446))</f>
        <v/>
      </c>
      <c r="M446" s="25">
        <f>IF(E446="","",IFERROR(IF(F446="",0.2,IF(AND(VLOOKUP(E446,'Vendor Master'!$B$5:$Q$54,7,FALSE)="Y",C446&gt;=VLOOKUP(E446,'Vendor Master'!$B$5:$Q$54,9,FALSE),C446&lt;=VLOOKUP(E446,'Vendor Master'!$B$5:$Q$54,10,FALSE)),VLOOKUP(E446,'Vendor Master'!$B$5:$Q$54,11,FALSE),VLOOKUP(E446,'Vendor Master'!$B$5:$Q$54,6,FALSE))),""))</f>
        <v/>
      </c>
      <c r="N446" s="30">
        <f>IF(OR(E446="",I446="",M446=""),"",I446*M446)</f>
        <v/>
      </c>
      <c r="O446" s="30">
        <f>IF(OR(E446="",L446=""),"",L446-IF(N446="",0,N446))</f>
        <v/>
      </c>
      <c r="P446" s="26" t="n"/>
      <c r="Q446" s="23" t="n"/>
      <c r="R446" s="28" t="n"/>
      <c r="S446" s="22">
        <f>IF(OR(R446="",O446=""),"",IF(ROUND(R446,2)=ROUND(O446,2),"OK","CHECK"))</f>
        <v/>
      </c>
      <c r="T446" s="31">
        <f>IF(OR(R446="",O446=""),"",R446-O446)</f>
        <v/>
      </c>
      <c r="U446" s="19" t="n"/>
      <c r="V446" s="23" t="n"/>
      <c r="W446" s="32">
        <f>IF(V446="","",IFERROR(VLOOKUP(V446,'Challan Master'!$B$5:$D$124,3,FALSE),""))</f>
        <v/>
      </c>
      <c r="X446" s="22">
        <f>IF(V446="","",IFERROR(VLOOKUP(V446,'Challan Master'!$B$5:$D$124,2,FALSE),""))</f>
        <v/>
      </c>
      <c r="Y446" s="23" t="n"/>
    </row>
    <row r="447">
      <c r="A447" s="22">
        <f>IF(C447="","",ROW()-4)</f>
        <v/>
      </c>
      <c r="B447" s="22">
        <f>IF(C447="","",IF(MONTH(C447)&lt;=3,"Q4",IF(MONTH(C447)&lt;=6,"Q1",IF(MONTH(C447)&lt;=9,"Q2","Q3"))))</f>
        <v/>
      </c>
      <c r="C447" s="26" t="n"/>
      <c r="D447" s="23" t="n"/>
      <c r="E447" s="19" t="n"/>
      <c r="F447" s="22">
        <f>IF(E447="","",IFERROR(VLOOKUP(E447,'Vendor Master'!$B$5:$Q$54,2,FALSE),""))</f>
        <v/>
      </c>
      <c r="G447" s="22">
        <f>IF(E447="","",IFERROR(VLOOKUP(E447,'Vendor Master'!$B$5:$Q$54,4,FALSE),""))</f>
        <v/>
      </c>
      <c r="H447" s="20">
        <f>IF(E447="","",IFERROR(VLOOKUP(G447,'Rate Master'!$B$5:$C$16,2,FALSE),""))</f>
        <v/>
      </c>
      <c r="I447" s="28" t="n"/>
      <c r="J447" s="29">
        <f>IF(E447="","",IFERROR(IF(VLOOKUP(E447,'Vendor Master'!$B$5:$Q$54,12,FALSE)="Y",VLOOKUP(E447,'Vendor Master'!$B$5:$Q$54,14,FALSE),0),""))</f>
        <v/>
      </c>
      <c r="K447" s="30">
        <f>IF(OR(E447="",I447="",J447=""),"",I447*J447)</f>
        <v/>
      </c>
      <c r="L447" s="30">
        <f>IF(OR(E447="",I447=""),"",I447+IF(K447="",0,K447))</f>
        <v/>
      </c>
      <c r="M447" s="25">
        <f>IF(E447="","",IFERROR(IF(F447="",0.2,IF(AND(VLOOKUP(E447,'Vendor Master'!$B$5:$Q$54,7,FALSE)="Y",C447&gt;=VLOOKUP(E447,'Vendor Master'!$B$5:$Q$54,9,FALSE),C447&lt;=VLOOKUP(E447,'Vendor Master'!$B$5:$Q$54,10,FALSE)),VLOOKUP(E447,'Vendor Master'!$B$5:$Q$54,11,FALSE),VLOOKUP(E447,'Vendor Master'!$B$5:$Q$54,6,FALSE))),""))</f>
        <v/>
      </c>
      <c r="N447" s="30">
        <f>IF(OR(E447="",I447="",M447=""),"",I447*M447)</f>
        <v/>
      </c>
      <c r="O447" s="30">
        <f>IF(OR(E447="",L447=""),"",L447-IF(N447="",0,N447))</f>
        <v/>
      </c>
      <c r="P447" s="26" t="n"/>
      <c r="Q447" s="23" t="n"/>
      <c r="R447" s="28" t="n"/>
      <c r="S447" s="22">
        <f>IF(OR(R447="",O447=""),"",IF(ROUND(R447,2)=ROUND(O447,2),"OK","CHECK"))</f>
        <v/>
      </c>
      <c r="T447" s="31">
        <f>IF(OR(R447="",O447=""),"",R447-O447)</f>
        <v/>
      </c>
      <c r="U447" s="19" t="n"/>
      <c r="V447" s="23" t="n"/>
      <c r="W447" s="32">
        <f>IF(V447="","",IFERROR(VLOOKUP(V447,'Challan Master'!$B$5:$D$124,3,FALSE),""))</f>
        <v/>
      </c>
      <c r="X447" s="22">
        <f>IF(V447="","",IFERROR(VLOOKUP(V447,'Challan Master'!$B$5:$D$124,2,FALSE),""))</f>
        <v/>
      </c>
      <c r="Y447" s="23" t="n"/>
    </row>
    <row r="448">
      <c r="A448" s="22">
        <f>IF(C448="","",ROW()-4)</f>
        <v/>
      </c>
      <c r="B448" s="22">
        <f>IF(C448="","",IF(MONTH(C448)&lt;=3,"Q4",IF(MONTH(C448)&lt;=6,"Q1",IF(MONTH(C448)&lt;=9,"Q2","Q3"))))</f>
        <v/>
      </c>
      <c r="C448" s="26" t="n"/>
      <c r="D448" s="23" t="n"/>
      <c r="E448" s="19" t="n"/>
      <c r="F448" s="22">
        <f>IF(E448="","",IFERROR(VLOOKUP(E448,'Vendor Master'!$B$5:$Q$54,2,FALSE),""))</f>
        <v/>
      </c>
      <c r="G448" s="22">
        <f>IF(E448="","",IFERROR(VLOOKUP(E448,'Vendor Master'!$B$5:$Q$54,4,FALSE),""))</f>
        <v/>
      </c>
      <c r="H448" s="20">
        <f>IF(E448="","",IFERROR(VLOOKUP(G448,'Rate Master'!$B$5:$C$16,2,FALSE),""))</f>
        <v/>
      </c>
      <c r="I448" s="28" t="n"/>
      <c r="J448" s="29">
        <f>IF(E448="","",IFERROR(IF(VLOOKUP(E448,'Vendor Master'!$B$5:$Q$54,12,FALSE)="Y",VLOOKUP(E448,'Vendor Master'!$B$5:$Q$54,14,FALSE),0),""))</f>
        <v/>
      </c>
      <c r="K448" s="30">
        <f>IF(OR(E448="",I448="",J448=""),"",I448*J448)</f>
        <v/>
      </c>
      <c r="L448" s="30">
        <f>IF(OR(E448="",I448=""),"",I448+IF(K448="",0,K448))</f>
        <v/>
      </c>
      <c r="M448" s="25">
        <f>IF(E448="","",IFERROR(IF(F448="",0.2,IF(AND(VLOOKUP(E448,'Vendor Master'!$B$5:$Q$54,7,FALSE)="Y",C448&gt;=VLOOKUP(E448,'Vendor Master'!$B$5:$Q$54,9,FALSE),C448&lt;=VLOOKUP(E448,'Vendor Master'!$B$5:$Q$54,10,FALSE)),VLOOKUP(E448,'Vendor Master'!$B$5:$Q$54,11,FALSE),VLOOKUP(E448,'Vendor Master'!$B$5:$Q$54,6,FALSE))),""))</f>
        <v/>
      </c>
      <c r="N448" s="30">
        <f>IF(OR(E448="",I448="",M448=""),"",I448*M448)</f>
        <v/>
      </c>
      <c r="O448" s="30">
        <f>IF(OR(E448="",L448=""),"",L448-IF(N448="",0,N448))</f>
        <v/>
      </c>
      <c r="P448" s="26" t="n"/>
      <c r="Q448" s="23" t="n"/>
      <c r="R448" s="28" t="n"/>
      <c r="S448" s="22">
        <f>IF(OR(R448="",O448=""),"",IF(ROUND(R448,2)=ROUND(O448,2),"OK","CHECK"))</f>
        <v/>
      </c>
      <c r="T448" s="31">
        <f>IF(OR(R448="",O448=""),"",R448-O448)</f>
        <v/>
      </c>
      <c r="U448" s="19" t="n"/>
      <c r="V448" s="23" t="n"/>
      <c r="W448" s="32">
        <f>IF(V448="","",IFERROR(VLOOKUP(V448,'Challan Master'!$B$5:$D$124,3,FALSE),""))</f>
        <v/>
      </c>
      <c r="X448" s="22">
        <f>IF(V448="","",IFERROR(VLOOKUP(V448,'Challan Master'!$B$5:$D$124,2,FALSE),""))</f>
        <v/>
      </c>
      <c r="Y448" s="23" t="n"/>
    </row>
    <row r="449">
      <c r="A449" s="22">
        <f>IF(C449="","",ROW()-4)</f>
        <v/>
      </c>
      <c r="B449" s="22">
        <f>IF(C449="","",IF(MONTH(C449)&lt;=3,"Q4",IF(MONTH(C449)&lt;=6,"Q1",IF(MONTH(C449)&lt;=9,"Q2","Q3"))))</f>
        <v/>
      </c>
      <c r="C449" s="26" t="n"/>
      <c r="D449" s="23" t="n"/>
      <c r="E449" s="19" t="n"/>
      <c r="F449" s="22">
        <f>IF(E449="","",IFERROR(VLOOKUP(E449,'Vendor Master'!$B$5:$Q$54,2,FALSE),""))</f>
        <v/>
      </c>
      <c r="G449" s="22">
        <f>IF(E449="","",IFERROR(VLOOKUP(E449,'Vendor Master'!$B$5:$Q$54,4,FALSE),""))</f>
        <v/>
      </c>
      <c r="H449" s="20">
        <f>IF(E449="","",IFERROR(VLOOKUP(G449,'Rate Master'!$B$5:$C$16,2,FALSE),""))</f>
        <v/>
      </c>
      <c r="I449" s="28" t="n"/>
      <c r="J449" s="29">
        <f>IF(E449="","",IFERROR(IF(VLOOKUP(E449,'Vendor Master'!$B$5:$Q$54,12,FALSE)="Y",VLOOKUP(E449,'Vendor Master'!$B$5:$Q$54,14,FALSE),0),""))</f>
        <v/>
      </c>
      <c r="K449" s="30">
        <f>IF(OR(E449="",I449="",J449=""),"",I449*J449)</f>
        <v/>
      </c>
      <c r="L449" s="30">
        <f>IF(OR(E449="",I449=""),"",I449+IF(K449="",0,K449))</f>
        <v/>
      </c>
      <c r="M449" s="25">
        <f>IF(E449="","",IFERROR(IF(F449="",0.2,IF(AND(VLOOKUP(E449,'Vendor Master'!$B$5:$Q$54,7,FALSE)="Y",C449&gt;=VLOOKUP(E449,'Vendor Master'!$B$5:$Q$54,9,FALSE),C449&lt;=VLOOKUP(E449,'Vendor Master'!$B$5:$Q$54,10,FALSE)),VLOOKUP(E449,'Vendor Master'!$B$5:$Q$54,11,FALSE),VLOOKUP(E449,'Vendor Master'!$B$5:$Q$54,6,FALSE))),""))</f>
        <v/>
      </c>
      <c r="N449" s="30">
        <f>IF(OR(E449="",I449="",M449=""),"",I449*M449)</f>
        <v/>
      </c>
      <c r="O449" s="30">
        <f>IF(OR(E449="",L449=""),"",L449-IF(N449="",0,N449))</f>
        <v/>
      </c>
      <c r="P449" s="26" t="n"/>
      <c r="Q449" s="23" t="n"/>
      <c r="R449" s="28" t="n"/>
      <c r="S449" s="22">
        <f>IF(OR(R449="",O449=""),"",IF(ROUND(R449,2)=ROUND(O449,2),"OK","CHECK"))</f>
        <v/>
      </c>
      <c r="T449" s="31">
        <f>IF(OR(R449="",O449=""),"",R449-O449)</f>
        <v/>
      </c>
      <c r="U449" s="19" t="n"/>
      <c r="V449" s="23" t="n"/>
      <c r="W449" s="32">
        <f>IF(V449="","",IFERROR(VLOOKUP(V449,'Challan Master'!$B$5:$D$124,3,FALSE),""))</f>
        <v/>
      </c>
      <c r="X449" s="22">
        <f>IF(V449="","",IFERROR(VLOOKUP(V449,'Challan Master'!$B$5:$D$124,2,FALSE),""))</f>
        <v/>
      </c>
      <c r="Y449" s="23" t="n"/>
    </row>
    <row r="450">
      <c r="A450" s="22">
        <f>IF(C450="","",ROW()-4)</f>
        <v/>
      </c>
      <c r="B450" s="22">
        <f>IF(C450="","",IF(MONTH(C450)&lt;=3,"Q4",IF(MONTH(C450)&lt;=6,"Q1",IF(MONTH(C450)&lt;=9,"Q2","Q3"))))</f>
        <v/>
      </c>
      <c r="C450" s="26" t="n"/>
      <c r="D450" s="23" t="n"/>
      <c r="E450" s="19" t="n"/>
      <c r="F450" s="22">
        <f>IF(E450="","",IFERROR(VLOOKUP(E450,'Vendor Master'!$B$5:$Q$54,2,FALSE),""))</f>
        <v/>
      </c>
      <c r="G450" s="22">
        <f>IF(E450="","",IFERROR(VLOOKUP(E450,'Vendor Master'!$B$5:$Q$54,4,FALSE),""))</f>
        <v/>
      </c>
      <c r="H450" s="20">
        <f>IF(E450="","",IFERROR(VLOOKUP(G450,'Rate Master'!$B$5:$C$16,2,FALSE),""))</f>
        <v/>
      </c>
      <c r="I450" s="28" t="n"/>
      <c r="J450" s="29">
        <f>IF(E450="","",IFERROR(IF(VLOOKUP(E450,'Vendor Master'!$B$5:$Q$54,12,FALSE)="Y",VLOOKUP(E450,'Vendor Master'!$B$5:$Q$54,14,FALSE),0),""))</f>
        <v/>
      </c>
      <c r="K450" s="30">
        <f>IF(OR(E450="",I450="",J450=""),"",I450*J450)</f>
        <v/>
      </c>
      <c r="L450" s="30">
        <f>IF(OR(E450="",I450=""),"",I450+IF(K450="",0,K450))</f>
        <v/>
      </c>
      <c r="M450" s="25">
        <f>IF(E450="","",IFERROR(IF(F450="",0.2,IF(AND(VLOOKUP(E450,'Vendor Master'!$B$5:$Q$54,7,FALSE)="Y",C450&gt;=VLOOKUP(E450,'Vendor Master'!$B$5:$Q$54,9,FALSE),C450&lt;=VLOOKUP(E450,'Vendor Master'!$B$5:$Q$54,10,FALSE)),VLOOKUP(E450,'Vendor Master'!$B$5:$Q$54,11,FALSE),VLOOKUP(E450,'Vendor Master'!$B$5:$Q$54,6,FALSE))),""))</f>
        <v/>
      </c>
      <c r="N450" s="30">
        <f>IF(OR(E450="",I450="",M450=""),"",I450*M450)</f>
        <v/>
      </c>
      <c r="O450" s="30">
        <f>IF(OR(E450="",L450=""),"",L450-IF(N450="",0,N450))</f>
        <v/>
      </c>
      <c r="P450" s="26" t="n"/>
      <c r="Q450" s="23" t="n"/>
      <c r="R450" s="28" t="n"/>
      <c r="S450" s="22">
        <f>IF(OR(R450="",O450=""),"",IF(ROUND(R450,2)=ROUND(O450,2),"OK","CHECK"))</f>
        <v/>
      </c>
      <c r="T450" s="31">
        <f>IF(OR(R450="",O450=""),"",R450-O450)</f>
        <v/>
      </c>
      <c r="U450" s="19" t="n"/>
      <c r="V450" s="23" t="n"/>
      <c r="W450" s="32">
        <f>IF(V450="","",IFERROR(VLOOKUP(V450,'Challan Master'!$B$5:$D$124,3,FALSE),""))</f>
        <v/>
      </c>
      <c r="X450" s="22">
        <f>IF(V450="","",IFERROR(VLOOKUP(V450,'Challan Master'!$B$5:$D$124,2,FALSE),""))</f>
        <v/>
      </c>
      <c r="Y450" s="23" t="n"/>
    </row>
    <row r="451">
      <c r="A451" s="22">
        <f>IF(C451="","",ROW()-4)</f>
        <v/>
      </c>
      <c r="B451" s="22">
        <f>IF(C451="","",IF(MONTH(C451)&lt;=3,"Q4",IF(MONTH(C451)&lt;=6,"Q1",IF(MONTH(C451)&lt;=9,"Q2","Q3"))))</f>
        <v/>
      </c>
      <c r="C451" s="26" t="n"/>
      <c r="D451" s="23" t="n"/>
      <c r="E451" s="19" t="n"/>
      <c r="F451" s="22">
        <f>IF(E451="","",IFERROR(VLOOKUP(E451,'Vendor Master'!$B$5:$Q$54,2,FALSE),""))</f>
        <v/>
      </c>
      <c r="G451" s="22">
        <f>IF(E451="","",IFERROR(VLOOKUP(E451,'Vendor Master'!$B$5:$Q$54,4,FALSE),""))</f>
        <v/>
      </c>
      <c r="H451" s="20">
        <f>IF(E451="","",IFERROR(VLOOKUP(G451,'Rate Master'!$B$5:$C$16,2,FALSE),""))</f>
        <v/>
      </c>
      <c r="I451" s="28" t="n"/>
      <c r="J451" s="29">
        <f>IF(E451="","",IFERROR(IF(VLOOKUP(E451,'Vendor Master'!$B$5:$Q$54,12,FALSE)="Y",VLOOKUP(E451,'Vendor Master'!$B$5:$Q$54,14,FALSE),0),""))</f>
        <v/>
      </c>
      <c r="K451" s="30">
        <f>IF(OR(E451="",I451="",J451=""),"",I451*J451)</f>
        <v/>
      </c>
      <c r="L451" s="30">
        <f>IF(OR(E451="",I451=""),"",I451+IF(K451="",0,K451))</f>
        <v/>
      </c>
      <c r="M451" s="25">
        <f>IF(E451="","",IFERROR(IF(F451="",0.2,IF(AND(VLOOKUP(E451,'Vendor Master'!$B$5:$Q$54,7,FALSE)="Y",C451&gt;=VLOOKUP(E451,'Vendor Master'!$B$5:$Q$54,9,FALSE),C451&lt;=VLOOKUP(E451,'Vendor Master'!$B$5:$Q$54,10,FALSE)),VLOOKUP(E451,'Vendor Master'!$B$5:$Q$54,11,FALSE),VLOOKUP(E451,'Vendor Master'!$B$5:$Q$54,6,FALSE))),""))</f>
        <v/>
      </c>
      <c r="N451" s="30">
        <f>IF(OR(E451="",I451="",M451=""),"",I451*M451)</f>
        <v/>
      </c>
      <c r="O451" s="30">
        <f>IF(OR(E451="",L451=""),"",L451-IF(N451="",0,N451))</f>
        <v/>
      </c>
      <c r="P451" s="26" t="n"/>
      <c r="Q451" s="23" t="n"/>
      <c r="R451" s="28" t="n"/>
      <c r="S451" s="22">
        <f>IF(OR(R451="",O451=""),"",IF(ROUND(R451,2)=ROUND(O451,2),"OK","CHECK"))</f>
        <v/>
      </c>
      <c r="T451" s="31">
        <f>IF(OR(R451="",O451=""),"",R451-O451)</f>
        <v/>
      </c>
      <c r="U451" s="19" t="n"/>
      <c r="V451" s="23" t="n"/>
      <c r="W451" s="32">
        <f>IF(V451="","",IFERROR(VLOOKUP(V451,'Challan Master'!$B$5:$D$124,3,FALSE),""))</f>
        <v/>
      </c>
      <c r="X451" s="22">
        <f>IF(V451="","",IFERROR(VLOOKUP(V451,'Challan Master'!$B$5:$D$124,2,FALSE),""))</f>
        <v/>
      </c>
      <c r="Y451" s="23" t="n"/>
    </row>
    <row r="452">
      <c r="A452" s="22">
        <f>IF(C452="","",ROW()-4)</f>
        <v/>
      </c>
      <c r="B452" s="22">
        <f>IF(C452="","",IF(MONTH(C452)&lt;=3,"Q4",IF(MONTH(C452)&lt;=6,"Q1",IF(MONTH(C452)&lt;=9,"Q2","Q3"))))</f>
        <v/>
      </c>
      <c r="C452" s="26" t="n"/>
      <c r="D452" s="23" t="n"/>
      <c r="E452" s="19" t="n"/>
      <c r="F452" s="22">
        <f>IF(E452="","",IFERROR(VLOOKUP(E452,'Vendor Master'!$B$5:$Q$54,2,FALSE),""))</f>
        <v/>
      </c>
      <c r="G452" s="22">
        <f>IF(E452="","",IFERROR(VLOOKUP(E452,'Vendor Master'!$B$5:$Q$54,4,FALSE),""))</f>
        <v/>
      </c>
      <c r="H452" s="20">
        <f>IF(E452="","",IFERROR(VLOOKUP(G452,'Rate Master'!$B$5:$C$16,2,FALSE),""))</f>
        <v/>
      </c>
      <c r="I452" s="28" t="n"/>
      <c r="J452" s="29">
        <f>IF(E452="","",IFERROR(IF(VLOOKUP(E452,'Vendor Master'!$B$5:$Q$54,12,FALSE)="Y",VLOOKUP(E452,'Vendor Master'!$B$5:$Q$54,14,FALSE),0),""))</f>
        <v/>
      </c>
      <c r="K452" s="30">
        <f>IF(OR(E452="",I452="",J452=""),"",I452*J452)</f>
        <v/>
      </c>
      <c r="L452" s="30">
        <f>IF(OR(E452="",I452=""),"",I452+IF(K452="",0,K452))</f>
        <v/>
      </c>
      <c r="M452" s="25">
        <f>IF(E452="","",IFERROR(IF(F452="",0.2,IF(AND(VLOOKUP(E452,'Vendor Master'!$B$5:$Q$54,7,FALSE)="Y",C452&gt;=VLOOKUP(E452,'Vendor Master'!$B$5:$Q$54,9,FALSE),C452&lt;=VLOOKUP(E452,'Vendor Master'!$B$5:$Q$54,10,FALSE)),VLOOKUP(E452,'Vendor Master'!$B$5:$Q$54,11,FALSE),VLOOKUP(E452,'Vendor Master'!$B$5:$Q$54,6,FALSE))),""))</f>
        <v/>
      </c>
      <c r="N452" s="30">
        <f>IF(OR(E452="",I452="",M452=""),"",I452*M452)</f>
        <v/>
      </c>
      <c r="O452" s="30">
        <f>IF(OR(E452="",L452=""),"",L452-IF(N452="",0,N452))</f>
        <v/>
      </c>
      <c r="P452" s="26" t="n"/>
      <c r="Q452" s="23" t="n"/>
      <c r="R452" s="28" t="n"/>
      <c r="S452" s="22">
        <f>IF(OR(R452="",O452=""),"",IF(ROUND(R452,2)=ROUND(O452,2),"OK","CHECK"))</f>
        <v/>
      </c>
      <c r="T452" s="31">
        <f>IF(OR(R452="",O452=""),"",R452-O452)</f>
        <v/>
      </c>
      <c r="U452" s="19" t="n"/>
      <c r="V452" s="23" t="n"/>
      <c r="W452" s="32">
        <f>IF(V452="","",IFERROR(VLOOKUP(V452,'Challan Master'!$B$5:$D$124,3,FALSE),""))</f>
        <v/>
      </c>
      <c r="X452" s="22">
        <f>IF(V452="","",IFERROR(VLOOKUP(V452,'Challan Master'!$B$5:$D$124,2,FALSE),""))</f>
        <v/>
      </c>
      <c r="Y452" s="23" t="n"/>
    </row>
    <row r="453">
      <c r="A453" s="22">
        <f>IF(C453="","",ROW()-4)</f>
        <v/>
      </c>
      <c r="B453" s="22">
        <f>IF(C453="","",IF(MONTH(C453)&lt;=3,"Q4",IF(MONTH(C453)&lt;=6,"Q1",IF(MONTH(C453)&lt;=9,"Q2","Q3"))))</f>
        <v/>
      </c>
      <c r="C453" s="26" t="n"/>
      <c r="D453" s="23" t="n"/>
      <c r="E453" s="19" t="n"/>
      <c r="F453" s="22">
        <f>IF(E453="","",IFERROR(VLOOKUP(E453,'Vendor Master'!$B$5:$Q$54,2,FALSE),""))</f>
        <v/>
      </c>
      <c r="G453" s="22">
        <f>IF(E453="","",IFERROR(VLOOKUP(E453,'Vendor Master'!$B$5:$Q$54,4,FALSE),""))</f>
        <v/>
      </c>
      <c r="H453" s="20">
        <f>IF(E453="","",IFERROR(VLOOKUP(G453,'Rate Master'!$B$5:$C$16,2,FALSE),""))</f>
        <v/>
      </c>
      <c r="I453" s="28" t="n"/>
      <c r="J453" s="29">
        <f>IF(E453="","",IFERROR(IF(VLOOKUP(E453,'Vendor Master'!$B$5:$Q$54,12,FALSE)="Y",VLOOKUP(E453,'Vendor Master'!$B$5:$Q$54,14,FALSE),0),""))</f>
        <v/>
      </c>
      <c r="K453" s="30">
        <f>IF(OR(E453="",I453="",J453=""),"",I453*J453)</f>
        <v/>
      </c>
      <c r="L453" s="30">
        <f>IF(OR(E453="",I453=""),"",I453+IF(K453="",0,K453))</f>
        <v/>
      </c>
      <c r="M453" s="25">
        <f>IF(E453="","",IFERROR(IF(F453="",0.2,IF(AND(VLOOKUP(E453,'Vendor Master'!$B$5:$Q$54,7,FALSE)="Y",C453&gt;=VLOOKUP(E453,'Vendor Master'!$B$5:$Q$54,9,FALSE),C453&lt;=VLOOKUP(E453,'Vendor Master'!$B$5:$Q$54,10,FALSE)),VLOOKUP(E453,'Vendor Master'!$B$5:$Q$54,11,FALSE),VLOOKUP(E453,'Vendor Master'!$B$5:$Q$54,6,FALSE))),""))</f>
        <v/>
      </c>
      <c r="N453" s="30">
        <f>IF(OR(E453="",I453="",M453=""),"",I453*M453)</f>
        <v/>
      </c>
      <c r="O453" s="30">
        <f>IF(OR(E453="",L453=""),"",L453-IF(N453="",0,N453))</f>
        <v/>
      </c>
      <c r="P453" s="26" t="n"/>
      <c r="Q453" s="23" t="n"/>
      <c r="R453" s="28" t="n"/>
      <c r="S453" s="22">
        <f>IF(OR(R453="",O453=""),"",IF(ROUND(R453,2)=ROUND(O453,2),"OK","CHECK"))</f>
        <v/>
      </c>
      <c r="T453" s="31">
        <f>IF(OR(R453="",O453=""),"",R453-O453)</f>
        <v/>
      </c>
      <c r="U453" s="19" t="n"/>
      <c r="V453" s="23" t="n"/>
      <c r="W453" s="32">
        <f>IF(V453="","",IFERROR(VLOOKUP(V453,'Challan Master'!$B$5:$D$124,3,FALSE),""))</f>
        <v/>
      </c>
      <c r="X453" s="22">
        <f>IF(V453="","",IFERROR(VLOOKUP(V453,'Challan Master'!$B$5:$D$124,2,FALSE),""))</f>
        <v/>
      </c>
      <c r="Y453" s="23" t="n"/>
    </row>
    <row r="454">
      <c r="A454" s="22">
        <f>IF(C454="","",ROW()-4)</f>
        <v/>
      </c>
      <c r="B454" s="22">
        <f>IF(C454="","",IF(MONTH(C454)&lt;=3,"Q4",IF(MONTH(C454)&lt;=6,"Q1",IF(MONTH(C454)&lt;=9,"Q2","Q3"))))</f>
        <v/>
      </c>
      <c r="C454" s="26" t="n"/>
      <c r="D454" s="23" t="n"/>
      <c r="E454" s="19" t="n"/>
      <c r="F454" s="22">
        <f>IF(E454="","",IFERROR(VLOOKUP(E454,'Vendor Master'!$B$5:$Q$54,2,FALSE),""))</f>
        <v/>
      </c>
      <c r="G454" s="22">
        <f>IF(E454="","",IFERROR(VLOOKUP(E454,'Vendor Master'!$B$5:$Q$54,4,FALSE),""))</f>
        <v/>
      </c>
      <c r="H454" s="20">
        <f>IF(E454="","",IFERROR(VLOOKUP(G454,'Rate Master'!$B$5:$C$16,2,FALSE),""))</f>
        <v/>
      </c>
      <c r="I454" s="28" t="n"/>
      <c r="J454" s="29">
        <f>IF(E454="","",IFERROR(IF(VLOOKUP(E454,'Vendor Master'!$B$5:$Q$54,12,FALSE)="Y",VLOOKUP(E454,'Vendor Master'!$B$5:$Q$54,14,FALSE),0),""))</f>
        <v/>
      </c>
      <c r="K454" s="30">
        <f>IF(OR(E454="",I454="",J454=""),"",I454*J454)</f>
        <v/>
      </c>
      <c r="L454" s="30">
        <f>IF(OR(E454="",I454=""),"",I454+IF(K454="",0,K454))</f>
        <v/>
      </c>
      <c r="M454" s="25">
        <f>IF(E454="","",IFERROR(IF(F454="",0.2,IF(AND(VLOOKUP(E454,'Vendor Master'!$B$5:$Q$54,7,FALSE)="Y",C454&gt;=VLOOKUP(E454,'Vendor Master'!$B$5:$Q$54,9,FALSE),C454&lt;=VLOOKUP(E454,'Vendor Master'!$B$5:$Q$54,10,FALSE)),VLOOKUP(E454,'Vendor Master'!$B$5:$Q$54,11,FALSE),VLOOKUP(E454,'Vendor Master'!$B$5:$Q$54,6,FALSE))),""))</f>
        <v/>
      </c>
      <c r="N454" s="30">
        <f>IF(OR(E454="",I454="",M454=""),"",I454*M454)</f>
        <v/>
      </c>
      <c r="O454" s="30">
        <f>IF(OR(E454="",L454=""),"",L454-IF(N454="",0,N454))</f>
        <v/>
      </c>
      <c r="P454" s="26" t="n"/>
      <c r="Q454" s="23" t="n"/>
      <c r="R454" s="28" t="n"/>
      <c r="S454" s="22">
        <f>IF(OR(R454="",O454=""),"",IF(ROUND(R454,2)=ROUND(O454,2),"OK","CHECK"))</f>
        <v/>
      </c>
      <c r="T454" s="31">
        <f>IF(OR(R454="",O454=""),"",R454-O454)</f>
        <v/>
      </c>
      <c r="U454" s="19" t="n"/>
      <c r="V454" s="23" t="n"/>
      <c r="W454" s="32">
        <f>IF(V454="","",IFERROR(VLOOKUP(V454,'Challan Master'!$B$5:$D$124,3,FALSE),""))</f>
        <v/>
      </c>
      <c r="X454" s="22">
        <f>IF(V454="","",IFERROR(VLOOKUP(V454,'Challan Master'!$B$5:$D$124,2,FALSE),""))</f>
        <v/>
      </c>
      <c r="Y454" s="23" t="n"/>
    </row>
    <row r="455">
      <c r="A455" s="22">
        <f>IF(C455="","",ROW()-4)</f>
        <v/>
      </c>
      <c r="B455" s="22">
        <f>IF(C455="","",IF(MONTH(C455)&lt;=3,"Q4",IF(MONTH(C455)&lt;=6,"Q1",IF(MONTH(C455)&lt;=9,"Q2","Q3"))))</f>
        <v/>
      </c>
      <c r="C455" s="26" t="n"/>
      <c r="D455" s="23" t="n"/>
      <c r="E455" s="19" t="n"/>
      <c r="F455" s="22">
        <f>IF(E455="","",IFERROR(VLOOKUP(E455,'Vendor Master'!$B$5:$Q$54,2,FALSE),""))</f>
        <v/>
      </c>
      <c r="G455" s="22">
        <f>IF(E455="","",IFERROR(VLOOKUP(E455,'Vendor Master'!$B$5:$Q$54,4,FALSE),""))</f>
        <v/>
      </c>
      <c r="H455" s="20">
        <f>IF(E455="","",IFERROR(VLOOKUP(G455,'Rate Master'!$B$5:$C$16,2,FALSE),""))</f>
        <v/>
      </c>
      <c r="I455" s="28" t="n"/>
      <c r="J455" s="29">
        <f>IF(E455="","",IFERROR(IF(VLOOKUP(E455,'Vendor Master'!$B$5:$Q$54,12,FALSE)="Y",VLOOKUP(E455,'Vendor Master'!$B$5:$Q$54,14,FALSE),0),""))</f>
        <v/>
      </c>
      <c r="K455" s="30">
        <f>IF(OR(E455="",I455="",J455=""),"",I455*J455)</f>
        <v/>
      </c>
      <c r="L455" s="30">
        <f>IF(OR(E455="",I455=""),"",I455+IF(K455="",0,K455))</f>
        <v/>
      </c>
      <c r="M455" s="25">
        <f>IF(E455="","",IFERROR(IF(F455="",0.2,IF(AND(VLOOKUP(E455,'Vendor Master'!$B$5:$Q$54,7,FALSE)="Y",C455&gt;=VLOOKUP(E455,'Vendor Master'!$B$5:$Q$54,9,FALSE),C455&lt;=VLOOKUP(E455,'Vendor Master'!$B$5:$Q$54,10,FALSE)),VLOOKUP(E455,'Vendor Master'!$B$5:$Q$54,11,FALSE),VLOOKUP(E455,'Vendor Master'!$B$5:$Q$54,6,FALSE))),""))</f>
        <v/>
      </c>
      <c r="N455" s="30">
        <f>IF(OR(E455="",I455="",M455=""),"",I455*M455)</f>
        <v/>
      </c>
      <c r="O455" s="30">
        <f>IF(OR(E455="",L455=""),"",L455-IF(N455="",0,N455))</f>
        <v/>
      </c>
      <c r="P455" s="26" t="n"/>
      <c r="Q455" s="23" t="n"/>
      <c r="R455" s="28" t="n"/>
      <c r="S455" s="22">
        <f>IF(OR(R455="",O455=""),"",IF(ROUND(R455,2)=ROUND(O455,2),"OK","CHECK"))</f>
        <v/>
      </c>
      <c r="T455" s="31">
        <f>IF(OR(R455="",O455=""),"",R455-O455)</f>
        <v/>
      </c>
      <c r="U455" s="19" t="n"/>
      <c r="V455" s="23" t="n"/>
      <c r="W455" s="32">
        <f>IF(V455="","",IFERROR(VLOOKUP(V455,'Challan Master'!$B$5:$D$124,3,FALSE),""))</f>
        <v/>
      </c>
      <c r="X455" s="22">
        <f>IF(V455="","",IFERROR(VLOOKUP(V455,'Challan Master'!$B$5:$D$124,2,FALSE),""))</f>
        <v/>
      </c>
      <c r="Y455" s="23" t="n"/>
    </row>
    <row r="456">
      <c r="A456" s="22">
        <f>IF(C456="","",ROW()-4)</f>
        <v/>
      </c>
      <c r="B456" s="22">
        <f>IF(C456="","",IF(MONTH(C456)&lt;=3,"Q4",IF(MONTH(C456)&lt;=6,"Q1",IF(MONTH(C456)&lt;=9,"Q2","Q3"))))</f>
        <v/>
      </c>
      <c r="C456" s="26" t="n"/>
      <c r="D456" s="23" t="n"/>
      <c r="E456" s="19" t="n"/>
      <c r="F456" s="22">
        <f>IF(E456="","",IFERROR(VLOOKUP(E456,'Vendor Master'!$B$5:$Q$54,2,FALSE),""))</f>
        <v/>
      </c>
      <c r="G456" s="22">
        <f>IF(E456="","",IFERROR(VLOOKUP(E456,'Vendor Master'!$B$5:$Q$54,4,FALSE),""))</f>
        <v/>
      </c>
      <c r="H456" s="20">
        <f>IF(E456="","",IFERROR(VLOOKUP(G456,'Rate Master'!$B$5:$C$16,2,FALSE),""))</f>
        <v/>
      </c>
      <c r="I456" s="28" t="n"/>
      <c r="J456" s="29">
        <f>IF(E456="","",IFERROR(IF(VLOOKUP(E456,'Vendor Master'!$B$5:$Q$54,12,FALSE)="Y",VLOOKUP(E456,'Vendor Master'!$B$5:$Q$54,14,FALSE),0),""))</f>
        <v/>
      </c>
      <c r="K456" s="30">
        <f>IF(OR(E456="",I456="",J456=""),"",I456*J456)</f>
        <v/>
      </c>
      <c r="L456" s="30">
        <f>IF(OR(E456="",I456=""),"",I456+IF(K456="",0,K456))</f>
        <v/>
      </c>
      <c r="M456" s="25">
        <f>IF(E456="","",IFERROR(IF(F456="",0.2,IF(AND(VLOOKUP(E456,'Vendor Master'!$B$5:$Q$54,7,FALSE)="Y",C456&gt;=VLOOKUP(E456,'Vendor Master'!$B$5:$Q$54,9,FALSE),C456&lt;=VLOOKUP(E456,'Vendor Master'!$B$5:$Q$54,10,FALSE)),VLOOKUP(E456,'Vendor Master'!$B$5:$Q$54,11,FALSE),VLOOKUP(E456,'Vendor Master'!$B$5:$Q$54,6,FALSE))),""))</f>
        <v/>
      </c>
      <c r="N456" s="30">
        <f>IF(OR(E456="",I456="",M456=""),"",I456*M456)</f>
        <v/>
      </c>
      <c r="O456" s="30">
        <f>IF(OR(E456="",L456=""),"",L456-IF(N456="",0,N456))</f>
        <v/>
      </c>
      <c r="P456" s="26" t="n"/>
      <c r="Q456" s="23" t="n"/>
      <c r="R456" s="28" t="n"/>
      <c r="S456" s="22">
        <f>IF(OR(R456="",O456=""),"",IF(ROUND(R456,2)=ROUND(O456,2),"OK","CHECK"))</f>
        <v/>
      </c>
      <c r="T456" s="31">
        <f>IF(OR(R456="",O456=""),"",R456-O456)</f>
        <v/>
      </c>
      <c r="U456" s="19" t="n"/>
      <c r="V456" s="23" t="n"/>
      <c r="W456" s="32">
        <f>IF(V456="","",IFERROR(VLOOKUP(V456,'Challan Master'!$B$5:$D$124,3,FALSE),""))</f>
        <v/>
      </c>
      <c r="X456" s="22">
        <f>IF(V456="","",IFERROR(VLOOKUP(V456,'Challan Master'!$B$5:$D$124,2,FALSE),""))</f>
        <v/>
      </c>
      <c r="Y456" s="23" t="n"/>
    </row>
    <row r="457">
      <c r="A457" s="22">
        <f>IF(C457="","",ROW()-4)</f>
        <v/>
      </c>
      <c r="B457" s="22">
        <f>IF(C457="","",IF(MONTH(C457)&lt;=3,"Q4",IF(MONTH(C457)&lt;=6,"Q1",IF(MONTH(C457)&lt;=9,"Q2","Q3"))))</f>
        <v/>
      </c>
      <c r="C457" s="26" t="n"/>
      <c r="D457" s="23" t="n"/>
      <c r="E457" s="19" t="n"/>
      <c r="F457" s="22">
        <f>IF(E457="","",IFERROR(VLOOKUP(E457,'Vendor Master'!$B$5:$Q$54,2,FALSE),""))</f>
        <v/>
      </c>
      <c r="G457" s="22">
        <f>IF(E457="","",IFERROR(VLOOKUP(E457,'Vendor Master'!$B$5:$Q$54,4,FALSE),""))</f>
        <v/>
      </c>
      <c r="H457" s="20">
        <f>IF(E457="","",IFERROR(VLOOKUP(G457,'Rate Master'!$B$5:$C$16,2,FALSE),""))</f>
        <v/>
      </c>
      <c r="I457" s="28" t="n"/>
      <c r="J457" s="29">
        <f>IF(E457="","",IFERROR(IF(VLOOKUP(E457,'Vendor Master'!$B$5:$Q$54,12,FALSE)="Y",VLOOKUP(E457,'Vendor Master'!$B$5:$Q$54,14,FALSE),0),""))</f>
        <v/>
      </c>
      <c r="K457" s="30">
        <f>IF(OR(E457="",I457="",J457=""),"",I457*J457)</f>
        <v/>
      </c>
      <c r="L457" s="30">
        <f>IF(OR(E457="",I457=""),"",I457+IF(K457="",0,K457))</f>
        <v/>
      </c>
      <c r="M457" s="25">
        <f>IF(E457="","",IFERROR(IF(F457="",0.2,IF(AND(VLOOKUP(E457,'Vendor Master'!$B$5:$Q$54,7,FALSE)="Y",C457&gt;=VLOOKUP(E457,'Vendor Master'!$B$5:$Q$54,9,FALSE),C457&lt;=VLOOKUP(E457,'Vendor Master'!$B$5:$Q$54,10,FALSE)),VLOOKUP(E457,'Vendor Master'!$B$5:$Q$54,11,FALSE),VLOOKUP(E457,'Vendor Master'!$B$5:$Q$54,6,FALSE))),""))</f>
        <v/>
      </c>
      <c r="N457" s="30">
        <f>IF(OR(E457="",I457="",M457=""),"",I457*M457)</f>
        <v/>
      </c>
      <c r="O457" s="30">
        <f>IF(OR(E457="",L457=""),"",L457-IF(N457="",0,N457))</f>
        <v/>
      </c>
      <c r="P457" s="26" t="n"/>
      <c r="Q457" s="23" t="n"/>
      <c r="R457" s="28" t="n"/>
      <c r="S457" s="22">
        <f>IF(OR(R457="",O457=""),"",IF(ROUND(R457,2)=ROUND(O457,2),"OK","CHECK"))</f>
        <v/>
      </c>
      <c r="T457" s="31">
        <f>IF(OR(R457="",O457=""),"",R457-O457)</f>
        <v/>
      </c>
      <c r="U457" s="19" t="n"/>
      <c r="V457" s="23" t="n"/>
      <c r="W457" s="32">
        <f>IF(V457="","",IFERROR(VLOOKUP(V457,'Challan Master'!$B$5:$D$124,3,FALSE),""))</f>
        <v/>
      </c>
      <c r="X457" s="22">
        <f>IF(V457="","",IFERROR(VLOOKUP(V457,'Challan Master'!$B$5:$D$124,2,FALSE),""))</f>
        <v/>
      </c>
      <c r="Y457" s="23" t="n"/>
    </row>
    <row r="458">
      <c r="A458" s="22">
        <f>IF(C458="","",ROW()-4)</f>
        <v/>
      </c>
      <c r="B458" s="22">
        <f>IF(C458="","",IF(MONTH(C458)&lt;=3,"Q4",IF(MONTH(C458)&lt;=6,"Q1",IF(MONTH(C458)&lt;=9,"Q2","Q3"))))</f>
        <v/>
      </c>
      <c r="C458" s="26" t="n"/>
      <c r="D458" s="23" t="n"/>
      <c r="E458" s="19" t="n"/>
      <c r="F458" s="22">
        <f>IF(E458="","",IFERROR(VLOOKUP(E458,'Vendor Master'!$B$5:$Q$54,2,FALSE),""))</f>
        <v/>
      </c>
      <c r="G458" s="22">
        <f>IF(E458="","",IFERROR(VLOOKUP(E458,'Vendor Master'!$B$5:$Q$54,4,FALSE),""))</f>
        <v/>
      </c>
      <c r="H458" s="20">
        <f>IF(E458="","",IFERROR(VLOOKUP(G458,'Rate Master'!$B$5:$C$16,2,FALSE),""))</f>
        <v/>
      </c>
      <c r="I458" s="28" t="n"/>
      <c r="J458" s="29">
        <f>IF(E458="","",IFERROR(IF(VLOOKUP(E458,'Vendor Master'!$B$5:$Q$54,12,FALSE)="Y",VLOOKUP(E458,'Vendor Master'!$B$5:$Q$54,14,FALSE),0),""))</f>
        <v/>
      </c>
      <c r="K458" s="30">
        <f>IF(OR(E458="",I458="",J458=""),"",I458*J458)</f>
        <v/>
      </c>
      <c r="L458" s="30">
        <f>IF(OR(E458="",I458=""),"",I458+IF(K458="",0,K458))</f>
        <v/>
      </c>
      <c r="M458" s="25">
        <f>IF(E458="","",IFERROR(IF(F458="",0.2,IF(AND(VLOOKUP(E458,'Vendor Master'!$B$5:$Q$54,7,FALSE)="Y",C458&gt;=VLOOKUP(E458,'Vendor Master'!$B$5:$Q$54,9,FALSE),C458&lt;=VLOOKUP(E458,'Vendor Master'!$B$5:$Q$54,10,FALSE)),VLOOKUP(E458,'Vendor Master'!$B$5:$Q$54,11,FALSE),VLOOKUP(E458,'Vendor Master'!$B$5:$Q$54,6,FALSE))),""))</f>
        <v/>
      </c>
      <c r="N458" s="30">
        <f>IF(OR(E458="",I458="",M458=""),"",I458*M458)</f>
        <v/>
      </c>
      <c r="O458" s="30">
        <f>IF(OR(E458="",L458=""),"",L458-IF(N458="",0,N458))</f>
        <v/>
      </c>
      <c r="P458" s="26" t="n"/>
      <c r="Q458" s="23" t="n"/>
      <c r="R458" s="28" t="n"/>
      <c r="S458" s="22">
        <f>IF(OR(R458="",O458=""),"",IF(ROUND(R458,2)=ROUND(O458,2),"OK","CHECK"))</f>
        <v/>
      </c>
      <c r="T458" s="31">
        <f>IF(OR(R458="",O458=""),"",R458-O458)</f>
        <v/>
      </c>
      <c r="U458" s="19" t="n"/>
      <c r="V458" s="23" t="n"/>
      <c r="W458" s="32">
        <f>IF(V458="","",IFERROR(VLOOKUP(V458,'Challan Master'!$B$5:$D$124,3,FALSE),""))</f>
        <v/>
      </c>
      <c r="X458" s="22">
        <f>IF(V458="","",IFERROR(VLOOKUP(V458,'Challan Master'!$B$5:$D$124,2,FALSE),""))</f>
        <v/>
      </c>
      <c r="Y458" s="23" t="n"/>
    </row>
    <row r="459">
      <c r="A459" s="22">
        <f>IF(C459="","",ROW()-4)</f>
        <v/>
      </c>
      <c r="B459" s="22">
        <f>IF(C459="","",IF(MONTH(C459)&lt;=3,"Q4",IF(MONTH(C459)&lt;=6,"Q1",IF(MONTH(C459)&lt;=9,"Q2","Q3"))))</f>
        <v/>
      </c>
      <c r="C459" s="26" t="n"/>
      <c r="D459" s="23" t="n"/>
      <c r="E459" s="19" t="n"/>
      <c r="F459" s="22">
        <f>IF(E459="","",IFERROR(VLOOKUP(E459,'Vendor Master'!$B$5:$Q$54,2,FALSE),""))</f>
        <v/>
      </c>
      <c r="G459" s="22">
        <f>IF(E459="","",IFERROR(VLOOKUP(E459,'Vendor Master'!$B$5:$Q$54,4,FALSE),""))</f>
        <v/>
      </c>
      <c r="H459" s="20">
        <f>IF(E459="","",IFERROR(VLOOKUP(G459,'Rate Master'!$B$5:$C$16,2,FALSE),""))</f>
        <v/>
      </c>
      <c r="I459" s="28" t="n"/>
      <c r="J459" s="29">
        <f>IF(E459="","",IFERROR(IF(VLOOKUP(E459,'Vendor Master'!$B$5:$Q$54,12,FALSE)="Y",VLOOKUP(E459,'Vendor Master'!$B$5:$Q$54,14,FALSE),0),""))</f>
        <v/>
      </c>
      <c r="K459" s="30">
        <f>IF(OR(E459="",I459="",J459=""),"",I459*J459)</f>
        <v/>
      </c>
      <c r="L459" s="30">
        <f>IF(OR(E459="",I459=""),"",I459+IF(K459="",0,K459))</f>
        <v/>
      </c>
      <c r="M459" s="25">
        <f>IF(E459="","",IFERROR(IF(F459="",0.2,IF(AND(VLOOKUP(E459,'Vendor Master'!$B$5:$Q$54,7,FALSE)="Y",C459&gt;=VLOOKUP(E459,'Vendor Master'!$B$5:$Q$54,9,FALSE),C459&lt;=VLOOKUP(E459,'Vendor Master'!$B$5:$Q$54,10,FALSE)),VLOOKUP(E459,'Vendor Master'!$B$5:$Q$54,11,FALSE),VLOOKUP(E459,'Vendor Master'!$B$5:$Q$54,6,FALSE))),""))</f>
        <v/>
      </c>
      <c r="N459" s="30">
        <f>IF(OR(E459="",I459="",M459=""),"",I459*M459)</f>
        <v/>
      </c>
      <c r="O459" s="30">
        <f>IF(OR(E459="",L459=""),"",L459-IF(N459="",0,N459))</f>
        <v/>
      </c>
      <c r="P459" s="26" t="n"/>
      <c r="Q459" s="23" t="n"/>
      <c r="R459" s="28" t="n"/>
      <c r="S459" s="22">
        <f>IF(OR(R459="",O459=""),"",IF(ROUND(R459,2)=ROUND(O459,2),"OK","CHECK"))</f>
        <v/>
      </c>
      <c r="T459" s="31">
        <f>IF(OR(R459="",O459=""),"",R459-O459)</f>
        <v/>
      </c>
      <c r="U459" s="19" t="n"/>
      <c r="V459" s="23" t="n"/>
      <c r="W459" s="32">
        <f>IF(V459="","",IFERROR(VLOOKUP(V459,'Challan Master'!$B$5:$D$124,3,FALSE),""))</f>
        <v/>
      </c>
      <c r="X459" s="22">
        <f>IF(V459="","",IFERROR(VLOOKUP(V459,'Challan Master'!$B$5:$D$124,2,FALSE),""))</f>
        <v/>
      </c>
      <c r="Y459" s="23" t="n"/>
    </row>
    <row r="460">
      <c r="A460" s="22">
        <f>IF(C460="","",ROW()-4)</f>
        <v/>
      </c>
      <c r="B460" s="22">
        <f>IF(C460="","",IF(MONTH(C460)&lt;=3,"Q4",IF(MONTH(C460)&lt;=6,"Q1",IF(MONTH(C460)&lt;=9,"Q2","Q3"))))</f>
        <v/>
      </c>
      <c r="C460" s="26" t="n"/>
      <c r="D460" s="23" t="n"/>
      <c r="E460" s="19" t="n"/>
      <c r="F460" s="22">
        <f>IF(E460="","",IFERROR(VLOOKUP(E460,'Vendor Master'!$B$5:$Q$54,2,FALSE),""))</f>
        <v/>
      </c>
      <c r="G460" s="22">
        <f>IF(E460="","",IFERROR(VLOOKUP(E460,'Vendor Master'!$B$5:$Q$54,4,FALSE),""))</f>
        <v/>
      </c>
      <c r="H460" s="20">
        <f>IF(E460="","",IFERROR(VLOOKUP(G460,'Rate Master'!$B$5:$C$16,2,FALSE),""))</f>
        <v/>
      </c>
      <c r="I460" s="28" t="n"/>
      <c r="J460" s="29">
        <f>IF(E460="","",IFERROR(IF(VLOOKUP(E460,'Vendor Master'!$B$5:$Q$54,12,FALSE)="Y",VLOOKUP(E460,'Vendor Master'!$B$5:$Q$54,14,FALSE),0),""))</f>
        <v/>
      </c>
      <c r="K460" s="30">
        <f>IF(OR(E460="",I460="",J460=""),"",I460*J460)</f>
        <v/>
      </c>
      <c r="L460" s="30">
        <f>IF(OR(E460="",I460=""),"",I460+IF(K460="",0,K460))</f>
        <v/>
      </c>
      <c r="M460" s="25">
        <f>IF(E460="","",IFERROR(IF(F460="",0.2,IF(AND(VLOOKUP(E460,'Vendor Master'!$B$5:$Q$54,7,FALSE)="Y",C460&gt;=VLOOKUP(E460,'Vendor Master'!$B$5:$Q$54,9,FALSE),C460&lt;=VLOOKUP(E460,'Vendor Master'!$B$5:$Q$54,10,FALSE)),VLOOKUP(E460,'Vendor Master'!$B$5:$Q$54,11,FALSE),VLOOKUP(E460,'Vendor Master'!$B$5:$Q$54,6,FALSE))),""))</f>
        <v/>
      </c>
      <c r="N460" s="30">
        <f>IF(OR(E460="",I460="",M460=""),"",I460*M460)</f>
        <v/>
      </c>
      <c r="O460" s="30">
        <f>IF(OR(E460="",L460=""),"",L460-IF(N460="",0,N460))</f>
        <v/>
      </c>
      <c r="P460" s="26" t="n"/>
      <c r="Q460" s="23" t="n"/>
      <c r="R460" s="28" t="n"/>
      <c r="S460" s="22">
        <f>IF(OR(R460="",O460=""),"",IF(ROUND(R460,2)=ROUND(O460,2),"OK","CHECK"))</f>
        <v/>
      </c>
      <c r="T460" s="31">
        <f>IF(OR(R460="",O460=""),"",R460-O460)</f>
        <v/>
      </c>
      <c r="U460" s="19" t="n"/>
      <c r="V460" s="23" t="n"/>
      <c r="W460" s="32">
        <f>IF(V460="","",IFERROR(VLOOKUP(V460,'Challan Master'!$B$5:$D$124,3,FALSE),""))</f>
        <v/>
      </c>
      <c r="X460" s="22">
        <f>IF(V460="","",IFERROR(VLOOKUP(V460,'Challan Master'!$B$5:$D$124,2,FALSE),""))</f>
        <v/>
      </c>
      <c r="Y460" s="23" t="n"/>
    </row>
    <row r="461">
      <c r="A461" s="22">
        <f>IF(C461="","",ROW()-4)</f>
        <v/>
      </c>
      <c r="B461" s="22">
        <f>IF(C461="","",IF(MONTH(C461)&lt;=3,"Q4",IF(MONTH(C461)&lt;=6,"Q1",IF(MONTH(C461)&lt;=9,"Q2","Q3"))))</f>
        <v/>
      </c>
      <c r="C461" s="26" t="n"/>
      <c r="D461" s="23" t="n"/>
      <c r="E461" s="19" t="n"/>
      <c r="F461" s="22">
        <f>IF(E461="","",IFERROR(VLOOKUP(E461,'Vendor Master'!$B$5:$Q$54,2,FALSE),""))</f>
        <v/>
      </c>
      <c r="G461" s="22">
        <f>IF(E461="","",IFERROR(VLOOKUP(E461,'Vendor Master'!$B$5:$Q$54,4,FALSE),""))</f>
        <v/>
      </c>
      <c r="H461" s="20">
        <f>IF(E461="","",IFERROR(VLOOKUP(G461,'Rate Master'!$B$5:$C$16,2,FALSE),""))</f>
        <v/>
      </c>
      <c r="I461" s="28" t="n"/>
      <c r="J461" s="29">
        <f>IF(E461="","",IFERROR(IF(VLOOKUP(E461,'Vendor Master'!$B$5:$Q$54,12,FALSE)="Y",VLOOKUP(E461,'Vendor Master'!$B$5:$Q$54,14,FALSE),0),""))</f>
        <v/>
      </c>
      <c r="K461" s="30">
        <f>IF(OR(E461="",I461="",J461=""),"",I461*J461)</f>
        <v/>
      </c>
      <c r="L461" s="30">
        <f>IF(OR(E461="",I461=""),"",I461+IF(K461="",0,K461))</f>
        <v/>
      </c>
      <c r="M461" s="25">
        <f>IF(E461="","",IFERROR(IF(F461="",0.2,IF(AND(VLOOKUP(E461,'Vendor Master'!$B$5:$Q$54,7,FALSE)="Y",C461&gt;=VLOOKUP(E461,'Vendor Master'!$B$5:$Q$54,9,FALSE),C461&lt;=VLOOKUP(E461,'Vendor Master'!$B$5:$Q$54,10,FALSE)),VLOOKUP(E461,'Vendor Master'!$B$5:$Q$54,11,FALSE),VLOOKUP(E461,'Vendor Master'!$B$5:$Q$54,6,FALSE))),""))</f>
        <v/>
      </c>
      <c r="N461" s="30">
        <f>IF(OR(E461="",I461="",M461=""),"",I461*M461)</f>
        <v/>
      </c>
      <c r="O461" s="30">
        <f>IF(OR(E461="",L461=""),"",L461-IF(N461="",0,N461))</f>
        <v/>
      </c>
      <c r="P461" s="26" t="n"/>
      <c r="Q461" s="23" t="n"/>
      <c r="R461" s="28" t="n"/>
      <c r="S461" s="22">
        <f>IF(OR(R461="",O461=""),"",IF(ROUND(R461,2)=ROUND(O461,2),"OK","CHECK"))</f>
        <v/>
      </c>
      <c r="T461" s="31">
        <f>IF(OR(R461="",O461=""),"",R461-O461)</f>
        <v/>
      </c>
      <c r="U461" s="19" t="n"/>
      <c r="V461" s="23" t="n"/>
      <c r="W461" s="32">
        <f>IF(V461="","",IFERROR(VLOOKUP(V461,'Challan Master'!$B$5:$D$124,3,FALSE),""))</f>
        <v/>
      </c>
      <c r="X461" s="22">
        <f>IF(V461="","",IFERROR(VLOOKUP(V461,'Challan Master'!$B$5:$D$124,2,FALSE),""))</f>
        <v/>
      </c>
      <c r="Y461" s="23" t="n"/>
    </row>
    <row r="462">
      <c r="A462" s="22">
        <f>IF(C462="","",ROW()-4)</f>
        <v/>
      </c>
      <c r="B462" s="22">
        <f>IF(C462="","",IF(MONTH(C462)&lt;=3,"Q4",IF(MONTH(C462)&lt;=6,"Q1",IF(MONTH(C462)&lt;=9,"Q2","Q3"))))</f>
        <v/>
      </c>
      <c r="C462" s="26" t="n"/>
      <c r="D462" s="23" t="n"/>
      <c r="E462" s="19" t="n"/>
      <c r="F462" s="22">
        <f>IF(E462="","",IFERROR(VLOOKUP(E462,'Vendor Master'!$B$5:$Q$54,2,FALSE),""))</f>
        <v/>
      </c>
      <c r="G462" s="22">
        <f>IF(E462="","",IFERROR(VLOOKUP(E462,'Vendor Master'!$B$5:$Q$54,4,FALSE),""))</f>
        <v/>
      </c>
      <c r="H462" s="20">
        <f>IF(E462="","",IFERROR(VLOOKUP(G462,'Rate Master'!$B$5:$C$16,2,FALSE),""))</f>
        <v/>
      </c>
      <c r="I462" s="28" t="n"/>
      <c r="J462" s="29">
        <f>IF(E462="","",IFERROR(IF(VLOOKUP(E462,'Vendor Master'!$B$5:$Q$54,12,FALSE)="Y",VLOOKUP(E462,'Vendor Master'!$B$5:$Q$54,14,FALSE),0),""))</f>
        <v/>
      </c>
      <c r="K462" s="30">
        <f>IF(OR(E462="",I462="",J462=""),"",I462*J462)</f>
        <v/>
      </c>
      <c r="L462" s="30">
        <f>IF(OR(E462="",I462=""),"",I462+IF(K462="",0,K462))</f>
        <v/>
      </c>
      <c r="M462" s="25">
        <f>IF(E462="","",IFERROR(IF(F462="",0.2,IF(AND(VLOOKUP(E462,'Vendor Master'!$B$5:$Q$54,7,FALSE)="Y",C462&gt;=VLOOKUP(E462,'Vendor Master'!$B$5:$Q$54,9,FALSE),C462&lt;=VLOOKUP(E462,'Vendor Master'!$B$5:$Q$54,10,FALSE)),VLOOKUP(E462,'Vendor Master'!$B$5:$Q$54,11,FALSE),VLOOKUP(E462,'Vendor Master'!$B$5:$Q$54,6,FALSE))),""))</f>
        <v/>
      </c>
      <c r="N462" s="30">
        <f>IF(OR(E462="",I462="",M462=""),"",I462*M462)</f>
        <v/>
      </c>
      <c r="O462" s="30">
        <f>IF(OR(E462="",L462=""),"",L462-IF(N462="",0,N462))</f>
        <v/>
      </c>
      <c r="P462" s="26" t="n"/>
      <c r="Q462" s="23" t="n"/>
      <c r="R462" s="28" t="n"/>
      <c r="S462" s="22">
        <f>IF(OR(R462="",O462=""),"",IF(ROUND(R462,2)=ROUND(O462,2),"OK","CHECK"))</f>
        <v/>
      </c>
      <c r="T462" s="31">
        <f>IF(OR(R462="",O462=""),"",R462-O462)</f>
        <v/>
      </c>
      <c r="U462" s="19" t="n"/>
      <c r="V462" s="23" t="n"/>
      <c r="W462" s="32">
        <f>IF(V462="","",IFERROR(VLOOKUP(V462,'Challan Master'!$B$5:$D$124,3,FALSE),""))</f>
        <v/>
      </c>
      <c r="X462" s="22">
        <f>IF(V462="","",IFERROR(VLOOKUP(V462,'Challan Master'!$B$5:$D$124,2,FALSE),""))</f>
        <v/>
      </c>
      <c r="Y462" s="23" t="n"/>
    </row>
    <row r="463">
      <c r="A463" s="22">
        <f>IF(C463="","",ROW()-4)</f>
        <v/>
      </c>
      <c r="B463" s="22">
        <f>IF(C463="","",IF(MONTH(C463)&lt;=3,"Q4",IF(MONTH(C463)&lt;=6,"Q1",IF(MONTH(C463)&lt;=9,"Q2","Q3"))))</f>
        <v/>
      </c>
      <c r="C463" s="26" t="n"/>
      <c r="D463" s="23" t="n"/>
      <c r="E463" s="19" t="n"/>
      <c r="F463" s="22">
        <f>IF(E463="","",IFERROR(VLOOKUP(E463,'Vendor Master'!$B$5:$Q$54,2,FALSE),""))</f>
        <v/>
      </c>
      <c r="G463" s="22">
        <f>IF(E463="","",IFERROR(VLOOKUP(E463,'Vendor Master'!$B$5:$Q$54,4,FALSE),""))</f>
        <v/>
      </c>
      <c r="H463" s="20">
        <f>IF(E463="","",IFERROR(VLOOKUP(G463,'Rate Master'!$B$5:$C$16,2,FALSE),""))</f>
        <v/>
      </c>
      <c r="I463" s="28" t="n"/>
      <c r="J463" s="29">
        <f>IF(E463="","",IFERROR(IF(VLOOKUP(E463,'Vendor Master'!$B$5:$Q$54,12,FALSE)="Y",VLOOKUP(E463,'Vendor Master'!$B$5:$Q$54,14,FALSE),0),""))</f>
        <v/>
      </c>
      <c r="K463" s="30">
        <f>IF(OR(E463="",I463="",J463=""),"",I463*J463)</f>
        <v/>
      </c>
      <c r="L463" s="30">
        <f>IF(OR(E463="",I463=""),"",I463+IF(K463="",0,K463))</f>
        <v/>
      </c>
      <c r="M463" s="25">
        <f>IF(E463="","",IFERROR(IF(F463="",0.2,IF(AND(VLOOKUP(E463,'Vendor Master'!$B$5:$Q$54,7,FALSE)="Y",C463&gt;=VLOOKUP(E463,'Vendor Master'!$B$5:$Q$54,9,FALSE),C463&lt;=VLOOKUP(E463,'Vendor Master'!$B$5:$Q$54,10,FALSE)),VLOOKUP(E463,'Vendor Master'!$B$5:$Q$54,11,FALSE),VLOOKUP(E463,'Vendor Master'!$B$5:$Q$54,6,FALSE))),""))</f>
        <v/>
      </c>
      <c r="N463" s="30">
        <f>IF(OR(E463="",I463="",M463=""),"",I463*M463)</f>
        <v/>
      </c>
      <c r="O463" s="30">
        <f>IF(OR(E463="",L463=""),"",L463-IF(N463="",0,N463))</f>
        <v/>
      </c>
      <c r="P463" s="26" t="n"/>
      <c r="Q463" s="23" t="n"/>
      <c r="R463" s="28" t="n"/>
      <c r="S463" s="22">
        <f>IF(OR(R463="",O463=""),"",IF(ROUND(R463,2)=ROUND(O463,2),"OK","CHECK"))</f>
        <v/>
      </c>
      <c r="T463" s="31">
        <f>IF(OR(R463="",O463=""),"",R463-O463)</f>
        <v/>
      </c>
      <c r="U463" s="19" t="n"/>
      <c r="V463" s="23" t="n"/>
      <c r="W463" s="32">
        <f>IF(V463="","",IFERROR(VLOOKUP(V463,'Challan Master'!$B$5:$D$124,3,FALSE),""))</f>
        <v/>
      </c>
      <c r="X463" s="22">
        <f>IF(V463="","",IFERROR(VLOOKUP(V463,'Challan Master'!$B$5:$D$124,2,FALSE),""))</f>
        <v/>
      </c>
      <c r="Y463" s="23" t="n"/>
    </row>
    <row r="464">
      <c r="A464" s="22">
        <f>IF(C464="","",ROW()-4)</f>
        <v/>
      </c>
      <c r="B464" s="22">
        <f>IF(C464="","",IF(MONTH(C464)&lt;=3,"Q4",IF(MONTH(C464)&lt;=6,"Q1",IF(MONTH(C464)&lt;=9,"Q2","Q3"))))</f>
        <v/>
      </c>
      <c r="C464" s="26" t="n"/>
      <c r="D464" s="23" t="n"/>
      <c r="E464" s="19" t="n"/>
      <c r="F464" s="22">
        <f>IF(E464="","",IFERROR(VLOOKUP(E464,'Vendor Master'!$B$5:$Q$54,2,FALSE),""))</f>
        <v/>
      </c>
      <c r="G464" s="22">
        <f>IF(E464="","",IFERROR(VLOOKUP(E464,'Vendor Master'!$B$5:$Q$54,4,FALSE),""))</f>
        <v/>
      </c>
      <c r="H464" s="20">
        <f>IF(E464="","",IFERROR(VLOOKUP(G464,'Rate Master'!$B$5:$C$16,2,FALSE),""))</f>
        <v/>
      </c>
      <c r="I464" s="28" t="n"/>
      <c r="J464" s="29">
        <f>IF(E464="","",IFERROR(IF(VLOOKUP(E464,'Vendor Master'!$B$5:$Q$54,12,FALSE)="Y",VLOOKUP(E464,'Vendor Master'!$B$5:$Q$54,14,FALSE),0),""))</f>
        <v/>
      </c>
      <c r="K464" s="30">
        <f>IF(OR(E464="",I464="",J464=""),"",I464*J464)</f>
        <v/>
      </c>
      <c r="L464" s="30">
        <f>IF(OR(E464="",I464=""),"",I464+IF(K464="",0,K464))</f>
        <v/>
      </c>
      <c r="M464" s="25">
        <f>IF(E464="","",IFERROR(IF(F464="",0.2,IF(AND(VLOOKUP(E464,'Vendor Master'!$B$5:$Q$54,7,FALSE)="Y",C464&gt;=VLOOKUP(E464,'Vendor Master'!$B$5:$Q$54,9,FALSE),C464&lt;=VLOOKUP(E464,'Vendor Master'!$B$5:$Q$54,10,FALSE)),VLOOKUP(E464,'Vendor Master'!$B$5:$Q$54,11,FALSE),VLOOKUP(E464,'Vendor Master'!$B$5:$Q$54,6,FALSE))),""))</f>
        <v/>
      </c>
      <c r="N464" s="30">
        <f>IF(OR(E464="",I464="",M464=""),"",I464*M464)</f>
        <v/>
      </c>
      <c r="O464" s="30">
        <f>IF(OR(E464="",L464=""),"",L464-IF(N464="",0,N464))</f>
        <v/>
      </c>
      <c r="P464" s="26" t="n"/>
      <c r="Q464" s="23" t="n"/>
      <c r="R464" s="28" t="n"/>
      <c r="S464" s="22">
        <f>IF(OR(R464="",O464=""),"",IF(ROUND(R464,2)=ROUND(O464,2),"OK","CHECK"))</f>
        <v/>
      </c>
      <c r="T464" s="31">
        <f>IF(OR(R464="",O464=""),"",R464-O464)</f>
        <v/>
      </c>
      <c r="U464" s="19" t="n"/>
      <c r="V464" s="23" t="n"/>
      <c r="W464" s="32">
        <f>IF(V464="","",IFERROR(VLOOKUP(V464,'Challan Master'!$B$5:$D$124,3,FALSE),""))</f>
        <v/>
      </c>
      <c r="X464" s="22">
        <f>IF(V464="","",IFERROR(VLOOKUP(V464,'Challan Master'!$B$5:$D$124,2,FALSE),""))</f>
        <v/>
      </c>
      <c r="Y464" s="23" t="n"/>
    </row>
    <row r="465">
      <c r="A465" s="22">
        <f>IF(C465="","",ROW()-4)</f>
        <v/>
      </c>
      <c r="B465" s="22">
        <f>IF(C465="","",IF(MONTH(C465)&lt;=3,"Q4",IF(MONTH(C465)&lt;=6,"Q1",IF(MONTH(C465)&lt;=9,"Q2","Q3"))))</f>
        <v/>
      </c>
      <c r="C465" s="26" t="n"/>
      <c r="D465" s="23" t="n"/>
      <c r="E465" s="19" t="n"/>
      <c r="F465" s="22">
        <f>IF(E465="","",IFERROR(VLOOKUP(E465,'Vendor Master'!$B$5:$Q$54,2,FALSE),""))</f>
        <v/>
      </c>
      <c r="G465" s="22">
        <f>IF(E465="","",IFERROR(VLOOKUP(E465,'Vendor Master'!$B$5:$Q$54,4,FALSE),""))</f>
        <v/>
      </c>
      <c r="H465" s="20">
        <f>IF(E465="","",IFERROR(VLOOKUP(G465,'Rate Master'!$B$5:$C$16,2,FALSE),""))</f>
        <v/>
      </c>
      <c r="I465" s="28" t="n"/>
      <c r="J465" s="29">
        <f>IF(E465="","",IFERROR(IF(VLOOKUP(E465,'Vendor Master'!$B$5:$Q$54,12,FALSE)="Y",VLOOKUP(E465,'Vendor Master'!$B$5:$Q$54,14,FALSE),0),""))</f>
        <v/>
      </c>
      <c r="K465" s="30">
        <f>IF(OR(E465="",I465="",J465=""),"",I465*J465)</f>
        <v/>
      </c>
      <c r="L465" s="30">
        <f>IF(OR(E465="",I465=""),"",I465+IF(K465="",0,K465))</f>
        <v/>
      </c>
      <c r="M465" s="25">
        <f>IF(E465="","",IFERROR(IF(F465="",0.2,IF(AND(VLOOKUP(E465,'Vendor Master'!$B$5:$Q$54,7,FALSE)="Y",C465&gt;=VLOOKUP(E465,'Vendor Master'!$B$5:$Q$54,9,FALSE),C465&lt;=VLOOKUP(E465,'Vendor Master'!$B$5:$Q$54,10,FALSE)),VLOOKUP(E465,'Vendor Master'!$B$5:$Q$54,11,FALSE),VLOOKUP(E465,'Vendor Master'!$B$5:$Q$54,6,FALSE))),""))</f>
        <v/>
      </c>
      <c r="N465" s="30">
        <f>IF(OR(E465="",I465="",M465=""),"",I465*M465)</f>
        <v/>
      </c>
      <c r="O465" s="30">
        <f>IF(OR(E465="",L465=""),"",L465-IF(N465="",0,N465))</f>
        <v/>
      </c>
      <c r="P465" s="26" t="n"/>
      <c r="Q465" s="23" t="n"/>
      <c r="R465" s="28" t="n"/>
      <c r="S465" s="22">
        <f>IF(OR(R465="",O465=""),"",IF(ROUND(R465,2)=ROUND(O465,2),"OK","CHECK"))</f>
        <v/>
      </c>
      <c r="T465" s="31">
        <f>IF(OR(R465="",O465=""),"",R465-O465)</f>
        <v/>
      </c>
      <c r="U465" s="19" t="n"/>
      <c r="V465" s="23" t="n"/>
      <c r="W465" s="32">
        <f>IF(V465="","",IFERROR(VLOOKUP(V465,'Challan Master'!$B$5:$D$124,3,FALSE),""))</f>
        <v/>
      </c>
      <c r="X465" s="22">
        <f>IF(V465="","",IFERROR(VLOOKUP(V465,'Challan Master'!$B$5:$D$124,2,FALSE),""))</f>
        <v/>
      </c>
      <c r="Y465" s="23" t="n"/>
    </row>
    <row r="466">
      <c r="A466" s="22">
        <f>IF(C466="","",ROW()-4)</f>
        <v/>
      </c>
      <c r="B466" s="22">
        <f>IF(C466="","",IF(MONTH(C466)&lt;=3,"Q4",IF(MONTH(C466)&lt;=6,"Q1",IF(MONTH(C466)&lt;=9,"Q2","Q3"))))</f>
        <v/>
      </c>
      <c r="C466" s="26" t="n"/>
      <c r="D466" s="23" t="n"/>
      <c r="E466" s="19" t="n"/>
      <c r="F466" s="22">
        <f>IF(E466="","",IFERROR(VLOOKUP(E466,'Vendor Master'!$B$5:$Q$54,2,FALSE),""))</f>
        <v/>
      </c>
      <c r="G466" s="22">
        <f>IF(E466="","",IFERROR(VLOOKUP(E466,'Vendor Master'!$B$5:$Q$54,4,FALSE),""))</f>
        <v/>
      </c>
      <c r="H466" s="20">
        <f>IF(E466="","",IFERROR(VLOOKUP(G466,'Rate Master'!$B$5:$C$16,2,FALSE),""))</f>
        <v/>
      </c>
      <c r="I466" s="28" t="n"/>
      <c r="J466" s="29">
        <f>IF(E466="","",IFERROR(IF(VLOOKUP(E466,'Vendor Master'!$B$5:$Q$54,12,FALSE)="Y",VLOOKUP(E466,'Vendor Master'!$B$5:$Q$54,14,FALSE),0),""))</f>
        <v/>
      </c>
      <c r="K466" s="30">
        <f>IF(OR(E466="",I466="",J466=""),"",I466*J466)</f>
        <v/>
      </c>
      <c r="L466" s="30">
        <f>IF(OR(E466="",I466=""),"",I466+IF(K466="",0,K466))</f>
        <v/>
      </c>
      <c r="M466" s="25">
        <f>IF(E466="","",IFERROR(IF(F466="",0.2,IF(AND(VLOOKUP(E466,'Vendor Master'!$B$5:$Q$54,7,FALSE)="Y",C466&gt;=VLOOKUP(E466,'Vendor Master'!$B$5:$Q$54,9,FALSE),C466&lt;=VLOOKUP(E466,'Vendor Master'!$B$5:$Q$54,10,FALSE)),VLOOKUP(E466,'Vendor Master'!$B$5:$Q$54,11,FALSE),VLOOKUP(E466,'Vendor Master'!$B$5:$Q$54,6,FALSE))),""))</f>
        <v/>
      </c>
      <c r="N466" s="30">
        <f>IF(OR(E466="",I466="",M466=""),"",I466*M466)</f>
        <v/>
      </c>
      <c r="O466" s="30">
        <f>IF(OR(E466="",L466=""),"",L466-IF(N466="",0,N466))</f>
        <v/>
      </c>
      <c r="P466" s="26" t="n"/>
      <c r="Q466" s="23" t="n"/>
      <c r="R466" s="28" t="n"/>
      <c r="S466" s="22">
        <f>IF(OR(R466="",O466=""),"",IF(ROUND(R466,2)=ROUND(O466,2),"OK","CHECK"))</f>
        <v/>
      </c>
      <c r="T466" s="31">
        <f>IF(OR(R466="",O466=""),"",R466-O466)</f>
        <v/>
      </c>
      <c r="U466" s="19" t="n"/>
      <c r="V466" s="23" t="n"/>
      <c r="W466" s="32">
        <f>IF(V466="","",IFERROR(VLOOKUP(V466,'Challan Master'!$B$5:$D$124,3,FALSE),""))</f>
        <v/>
      </c>
      <c r="X466" s="22">
        <f>IF(V466="","",IFERROR(VLOOKUP(V466,'Challan Master'!$B$5:$D$124,2,FALSE),""))</f>
        <v/>
      </c>
      <c r="Y466" s="23" t="n"/>
    </row>
    <row r="467">
      <c r="A467" s="22">
        <f>IF(C467="","",ROW()-4)</f>
        <v/>
      </c>
      <c r="B467" s="22">
        <f>IF(C467="","",IF(MONTH(C467)&lt;=3,"Q4",IF(MONTH(C467)&lt;=6,"Q1",IF(MONTH(C467)&lt;=9,"Q2","Q3"))))</f>
        <v/>
      </c>
      <c r="C467" s="26" t="n"/>
      <c r="D467" s="23" t="n"/>
      <c r="E467" s="19" t="n"/>
      <c r="F467" s="22">
        <f>IF(E467="","",IFERROR(VLOOKUP(E467,'Vendor Master'!$B$5:$Q$54,2,FALSE),""))</f>
        <v/>
      </c>
      <c r="G467" s="22">
        <f>IF(E467="","",IFERROR(VLOOKUP(E467,'Vendor Master'!$B$5:$Q$54,4,FALSE),""))</f>
        <v/>
      </c>
      <c r="H467" s="20">
        <f>IF(E467="","",IFERROR(VLOOKUP(G467,'Rate Master'!$B$5:$C$16,2,FALSE),""))</f>
        <v/>
      </c>
      <c r="I467" s="28" t="n"/>
      <c r="J467" s="29">
        <f>IF(E467="","",IFERROR(IF(VLOOKUP(E467,'Vendor Master'!$B$5:$Q$54,12,FALSE)="Y",VLOOKUP(E467,'Vendor Master'!$B$5:$Q$54,14,FALSE),0),""))</f>
        <v/>
      </c>
      <c r="K467" s="30">
        <f>IF(OR(E467="",I467="",J467=""),"",I467*J467)</f>
        <v/>
      </c>
      <c r="L467" s="30">
        <f>IF(OR(E467="",I467=""),"",I467+IF(K467="",0,K467))</f>
        <v/>
      </c>
      <c r="M467" s="25">
        <f>IF(E467="","",IFERROR(IF(F467="",0.2,IF(AND(VLOOKUP(E467,'Vendor Master'!$B$5:$Q$54,7,FALSE)="Y",C467&gt;=VLOOKUP(E467,'Vendor Master'!$B$5:$Q$54,9,FALSE),C467&lt;=VLOOKUP(E467,'Vendor Master'!$B$5:$Q$54,10,FALSE)),VLOOKUP(E467,'Vendor Master'!$B$5:$Q$54,11,FALSE),VLOOKUP(E467,'Vendor Master'!$B$5:$Q$54,6,FALSE))),""))</f>
        <v/>
      </c>
      <c r="N467" s="30">
        <f>IF(OR(E467="",I467="",M467=""),"",I467*M467)</f>
        <v/>
      </c>
      <c r="O467" s="30">
        <f>IF(OR(E467="",L467=""),"",L467-IF(N467="",0,N467))</f>
        <v/>
      </c>
      <c r="P467" s="26" t="n"/>
      <c r="Q467" s="23" t="n"/>
      <c r="R467" s="28" t="n"/>
      <c r="S467" s="22">
        <f>IF(OR(R467="",O467=""),"",IF(ROUND(R467,2)=ROUND(O467,2),"OK","CHECK"))</f>
        <v/>
      </c>
      <c r="T467" s="31">
        <f>IF(OR(R467="",O467=""),"",R467-O467)</f>
        <v/>
      </c>
      <c r="U467" s="19" t="n"/>
      <c r="V467" s="23" t="n"/>
      <c r="W467" s="32">
        <f>IF(V467="","",IFERROR(VLOOKUP(V467,'Challan Master'!$B$5:$D$124,3,FALSE),""))</f>
        <v/>
      </c>
      <c r="X467" s="22">
        <f>IF(V467="","",IFERROR(VLOOKUP(V467,'Challan Master'!$B$5:$D$124,2,FALSE),""))</f>
        <v/>
      </c>
      <c r="Y467" s="23" t="n"/>
    </row>
    <row r="468">
      <c r="A468" s="22">
        <f>IF(C468="","",ROW()-4)</f>
        <v/>
      </c>
      <c r="B468" s="22">
        <f>IF(C468="","",IF(MONTH(C468)&lt;=3,"Q4",IF(MONTH(C468)&lt;=6,"Q1",IF(MONTH(C468)&lt;=9,"Q2","Q3"))))</f>
        <v/>
      </c>
      <c r="C468" s="26" t="n"/>
      <c r="D468" s="23" t="n"/>
      <c r="E468" s="19" t="n"/>
      <c r="F468" s="22">
        <f>IF(E468="","",IFERROR(VLOOKUP(E468,'Vendor Master'!$B$5:$Q$54,2,FALSE),""))</f>
        <v/>
      </c>
      <c r="G468" s="22">
        <f>IF(E468="","",IFERROR(VLOOKUP(E468,'Vendor Master'!$B$5:$Q$54,4,FALSE),""))</f>
        <v/>
      </c>
      <c r="H468" s="20">
        <f>IF(E468="","",IFERROR(VLOOKUP(G468,'Rate Master'!$B$5:$C$16,2,FALSE),""))</f>
        <v/>
      </c>
      <c r="I468" s="28" t="n"/>
      <c r="J468" s="29">
        <f>IF(E468="","",IFERROR(IF(VLOOKUP(E468,'Vendor Master'!$B$5:$Q$54,12,FALSE)="Y",VLOOKUP(E468,'Vendor Master'!$B$5:$Q$54,14,FALSE),0),""))</f>
        <v/>
      </c>
      <c r="K468" s="30">
        <f>IF(OR(E468="",I468="",J468=""),"",I468*J468)</f>
        <v/>
      </c>
      <c r="L468" s="30">
        <f>IF(OR(E468="",I468=""),"",I468+IF(K468="",0,K468))</f>
        <v/>
      </c>
      <c r="M468" s="25">
        <f>IF(E468="","",IFERROR(IF(F468="",0.2,IF(AND(VLOOKUP(E468,'Vendor Master'!$B$5:$Q$54,7,FALSE)="Y",C468&gt;=VLOOKUP(E468,'Vendor Master'!$B$5:$Q$54,9,FALSE),C468&lt;=VLOOKUP(E468,'Vendor Master'!$B$5:$Q$54,10,FALSE)),VLOOKUP(E468,'Vendor Master'!$B$5:$Q$54,11,FALSE),VLOOKUP(E468,'Vendor Master'!$B$5:$Q$54,6,FALSE))),""))</f>
        <v/>
      </c>
      <c r="N468" s="30">
        <f>IF(OR(E468="",I468="",M468=""),"",I468*M468)</f>
        <v/>
      </c>
      <c r="O468" s="30">
        <f>IF(OR(E468="",L468=""),"",L468-IF(N468="",0,N468))</f>
        <v/>
      </c>
      <c r="P468" s="26" t="n"/>
      <c r="Q468" s="23" t="n"/>
      <c r="R468" s="28" t="n"/>
      <c r="S468" s="22">
        <f>IF(OR(R468="",O468=""),"",IF(ROUND(R468,2)=ROUND(O468,2),"OK","CHECK"))</f>
        <v/>
      </c>
      <c r="T468" s="31">
        <f>IF(OR(R468="",O468=""),"",R468-O468)</f>
        <v/>
      </c>
      <c r="U468" s="19" t="n"/>
      <c r="V468" s="23" t="n"/>
      <c r="W468" s="32">
        <f>IF(V468="","",IFERROR(VLOOKUP(V468,'Challan Master'!$B$5:$D$124,3,FALSE),""))</f>
        <v/>
      </c>
      <c r="X468" s="22">
        <f>IF(V468="","",IFERROR(VLOOKUP(V468,'Challan Master'!$B$5:$D$124,2,FALSE),""))</f>
        <v/>
      </c>
      <c r="Y468" s="23" t="n"/>
    </row>
    <row r="469">
      <c r="A469" s="22">
        <f>IF(C469="","",ROW()-4)</f>
        <v/>
      </c>
      <c r="B469" s="22">
        <f>IF(C469="","",IF(MONTH(C469)&lt;=3,"Q4",IF(MONTH(C469)&lt;=6,"Q1",IF(MONTH(C469)&lt;=9,"Q2","Q3"))))</f>
        <v/>
      </c>
      <c r="C469" s="26" t="n"/>
      <c r="D469" s="23" t="n"/>
      <c r="E469" s="19" t="n"/>
      <c r="F469" s="22">
        <f>IF(E469="","",IFERROR(VLOOKUP(E469,'Vendor Master'!$B$5:$Q$54,2,FALSE),""))</f>
        <v/>
      </c>
      <c r="G469" s="22">
        <f>IF(E469="","",IFERROR(VLOOKUP(E469,'Vendor Master'!$B$5:$Q$54,4,FALSE),""))</f>
        <v/>
      </c>
      <c r="H469" s="20">
        <f>IF(E469="","",IFERROR(VLOOKUP(G469,'Rate Master'!$B$5:$C$16,2,FALSE),""))</f>
        <v/>
      </c>
      <c r="I469" s="28" t="n"/>
      <c r="J469" s="29">
        <f>IF(E469="","",IFERROR(IF(VLOOKUP(E469,'Vendor Master'!$B$5:$Q$54,12,FALSE)="Y",VLOOKUP(E469,'Vendor Master'!$B$5:$Q$54,14,FALSE),0),""))</f>
        <v/>
      </c>
      <c r="K469" s="30">
        <f>IF(OR(E469="",I469="",J469=""),"",I469*J469)</f>
        <v/>
      </c>
      <c r="L469" s="30">
        <f>IF(OR(E469="",I469=""),"",I469+IF(K469="",0,K469))</f>
        <v/>
      </c>
      <c r="M469" s="25">
        <f>IF(E469="","",IFERROR(IF(F469="",0.2,IF(AND(VLOOKUP(E469,'Vendor Master'!$B$5:$Q$54,7,FALSE)="Y",C469&gt;=VLOOKUP(E469,'Vendor Master'!$B$5:$Q$54,9,FALSE),C469&lt;=VLOOKUP(E469,'Vendor Master'!$B$5:$Q$54,10,FALSE)),VLOOKUP(E469,'Vendor Master'!$B$5:$Q$54,11,FALSE),VLOOKUP(E469,'Vendor Master'!$B$5:$Q$54,6,FALSE))),""))</f>
        <v/>
      </c>
      <c r="N469" s="30">
        <f>IF(OR(E469="",I469="",M469=""),"",I469*M469)</f>
        <v/>
      </c>
      <c r="O469" s="30">
        <f>IF(OR(E469="",L469=""),"",L469-IF(N469="",0,N469))</f>
        <v/>
      </c>
      <c r="P469" s="26" t="n"/>
      <c r="Q469" s="23" t="n"/>
      <c r="R469" s="28" t="n"/>
      <c r="S469" s="22">
        <f>IF(OR(R469="",O469=""),"",IF(ROUND(R469,2)=ROUND(O469,2),"OK","CHECK"))</f>
        <v/>
      </c>
      <c r="T469" s="31">
        <f>IF(OR(R469="",O469=""),"",R469-O469)</f>
        <v/>
      </c>
      <c r="U469" s="19" t="n"/>
      <c r="V469" s="23" t="n"/>
      <c r="W469" s="32">
        <f>IF(V469="","",IFERROR(VLOOKUP(V469,'Challan Master'!$B$5:$D$124,3,FALSE),""))</f>
        <v/>
      </c>
      <c r="X469" s="22">
        <f>IF(V469="","",IFERROR(VLOOKUP(V469,'Challan Master'!$B$5:$D$124,2,FALSE),""))</f>
        <v/>
      </c>
      <c r="Y469" s="23" t="n"/>
    </row>
    <row r="470">
      <c r="A470" s="22">
        <f>IF(C470="","",ROW()-4)</f>
        <v/>
      </c>
      <c r="B470" s="22">
        <f>IF(C470="","",IF(MONTH(C470)&lt;=3,"Q4",IF(MONTH(C470)&lt;=6,"Q1",IF(MONTH(C470)&lt;=9,"Q2","Q3"))))</f>
        <v/>
      </c>
      <c r="C470" s="26" t="n"/>
      <c r="D470" s="23" t="n"/>
      <c r="E470" s="19" t="n"/>
      <c r="F470" s="22">
        <f>IF(E470="","",IFERROR(VLOOKUP(E470,'Vendor Master'!$B$5:$Q$54,2,FALSE),""))</f>
        <v/>
      </c>
      <c r="G470" s="22">
        <f>IF(E470="","",IFERROR(VLOOKUP(E470,'Vendor Master'!$B$5:$Q$54,4,FALSE),""))</f>
        <v/>
      </c>
      <c r="H470" s="20">
        <f>IF(E470="","",IFERROR(VLOOKUP(G470,'Rate Master'!$B$5:$C$16,2,FALSE),""))</f>
        <v/>
      </c>
      <c r="I470" s="28" t="n"/>
      <c r="J470" s="29">
        <f>IF(E470="","",IFERROR(IF(VLOOKUP(E470,'Vendor Master'!$B$5:$Q$54,12,FALSE)="Y",VLOOKUP(E470,'Vendor Master'!$B$5:$Q$54,14,FALSE),0),""))</f>
        <v/>
      </c>
      <c r="K470" s="30">
        <f>IF(OR(E470="",I470="",J470=""),"",I470*J470)</f>
        <v/>
      </c>
      <c r="L470" s="30">
        <f>IF(OR(E470="",I470=""),"",I470+IF(K470="",0,K470))</f>
        <v/>
      </c>
      <c r="M470" s="25">
        <f>IF(E470="","",IFERROR(IF(F470="",0.2,IF(AND(VLOOKUP(E470,'Vendor Master'!$B$5:$Q$54,7,FALSE)="Y",C470&gt;=VLOOKUP(E470,'Vendor Master'!$B$5:$Q$54,9,FALSE),C470&lt;=VLOOKUP(E470,'Vendor Master'!$B$5:$Q$54,10,FALSE)),VLOOKUP(E470,'Vendor Master'!$B$5:$Q$54,11,FALSE),VLOOKUP(E470,'Vendor Master'!$B$5:$Q$54,6,FALSE))),""))</f>
        <v/>
      </c>
      <c r="N470" s="30">
        <f>IF(OR(E470="",I470="",M470=""),"",I470*M470)</f>
        <v/>
      </c>
      <c r="O470" s="30">
        <f>IF(OR(E470="",L470=""),"",L470-IF(N470="",0,N470))</f>
        <v/>
      </c>
      <c r="P470" s="26" t="n"/>
      <c r="Q470" s="23" t="n"/>
      <c r="R470" s="28" t="n"/>
      <c r="S470" s="22">
        <f>IF(OR(R470="",O470=""),"",IF(ROUND(R470,2)=ROUND(O470,2),"OK","CHECK"))</f>
        <v/>
      </c>
      <c r="T470" s="31">
        <f>IF(OR(R470="",O470=""),"",R470-O470)</f>
        <v/>
      </c>
      <c r="U470" s="19" t="n"/>
      <c r="V470" s="23" t="n"/>
      <c r="W470" s="32">
        <f>IF(V470="","",IFERROR(VLOOKUP(V470,'Challan Master'!$B$5:$D$124,3,FALSE),""))</f>
        <v/>
      </c>
      <c r="X470" s="22">
        <f>IF(V470="","",IFERROR(VLOOKUP(V470,'Challan Master'!$B$5:$D$124,2,FALSE),""))</f>
        <v/>
      </c>
      <c r="Y470" s="23" t="n"/>
    </row>
    <row r="471">
      <c r="A471" s="22">
        <f>IF(C471="","",ROW()-4)</f>
        <v/>
      </c>
      <c r="B471" s="22">
        <f>IF(C471="","",IF(MONTH(C471)&lt;=3,"Q4",IF(MONTH(C471)&lt;=6,"Q1",IF(MONTH(C471)&lt;=9,"Q2","Q3"))))</f>
        <v/>
      </c>
      <c r="C471" s="26" t="n"/>
      <c r="D471" s="23" t="n"/>
      <c r="E471" s="19" t="n"/>
      <c r="F471" s="22">
        <f>IF(E471="","",IFERROR(VLOOKUP(E471,'Vendor Master'!$B$5:$Q$54,2,FALSE),""))</f>
        <v/>
      </c>
      <c r="G471" s="22">
        <f>IF(E471="","",IFERROR(VLOOKUP(E471,'Vendor Master'!$B$5:$Q$54,4,FALSE),""))</f>
        <v/>
      </c>
      <c r="H471" s="20">
        <f>IF(E471="","",IFERROR(VLOOKUP(G471,'Rate Master'!$B$5:$C$16,2,FALSE),""))</f>
        <v/>
      </c>
      <c r="I471" s="28" t="n"/>
      <c r="J471" s="29">
        <f>IF(E471="","",IFERROR(IF(VLOOKUP(E471,'Vendor Master'!$B$5:$Q$54,12,FALSE)="Y",VLOOKUP(E471,'Vendor Master'!$B$5:$Q$54,14,FALSE),0),""))</f>
        <v/>
      </c>
      <c r="K471" s="30">
        <f>IF(OR(E471="",I471="",J471=""),"",I471*J471)</f>
        <v/>
      </c>
      <c r="L471" s="30">
        <f>IF(OR(E471="",I471=""),"",I471+IF(K471="",0,K471))</f>
        <v/>
      </c>
      <c r="M471" s="25">
        <f>IF(E471="","",IFERROR(IF(F471="",0.2,IF(AND(VLOOKUP(E471,'Vendor Master'!$B$5:$Q$54,7,FALSE)="Y",C471&gt;=VLOOKUP(E471,'Vendor Master'!$B$5:$Q$54,9,FALSE),C471&lt;=VLOOKUP(E471,'Vendor Master'!$B$5:$Q$54,10,FALSE)),VLOOKUP(E471,'Vendor Master'!$B$5:$Q$54,11,FALSE),VLOOKUP(E471,'Vendor Master'!$B$5:$Q$54,6,FALSE))),""))</f>
        <v/>
      </c>
      <c r="N471" s="30">
        <f>IF(OR(E471="",I471="",M471=""),"",I471*M471)</f>
        <v/>
      </c>
      <c r="O471" s="30">
        <f>IF(OR(E471="",L471=""),"",L471-IF(N471="",0,N471))</f>
        <v/>
      </c>
      <c r="P471" s="26" t="n"/>
      <c r="Q471" s="23" t="n"/>
      <c r="R471" s="28" t="n"/>
      <c r="S471" s="22">
        <f>IF(OR(R471="",O471=""),"",IF(ROUND(R471,2)=ROUND(O471,2),"OK","CHECK"))</f>
        <v/>
      </c>
      <c r="T471" s="31">
        <f>IF(OR(R471="",O471=""),"",R471-O471)</f>
        <v/>
      </c>
      <c r="U471" s="19" t="n"/>
      <c r="V471" s="23" t="n"/>
      <c r="W471" s="32">
        <f>IF(V471="","",IFERROR(VLOOKUP(V471,'Challan Master'!$B$5:$D$124,3,FALSE),""))</f>
        <v/>
      </c>
      <c r="X471" s="22">
        <f>IF(V471="","",IFERROR(VLOOKUP(V471,'Challan Master'!$B$5:$D$124,2,FALSE),""))</f>
        <v/>
      </c>
      <c r="Y471" s="23" t="n"/>
    </row>
    <row r="472">
      <c r="A472" s="22">
        <f>IF(C472="","",ROW()-4)</f>
        <v/>
      </c>
      <c r="B472" s="22">
        <f>IF(C472="","",IF(MONTH(C472)&lt;=3,"Q4",IF(MONTH(C472)&lt;=6,"Q1",IF(MONTH(C472)&lt;=9,"Q2","Q3"))))</f>
        <v/>
      </c>
      <c r="C472" s="26" t="n"/>
      <c r="D472" s="23" t="n"/>
      <c r="E472" s="19" t="n"/>
      <c r="F472" s="22">
        <f>IF(E472="","",IFERROR(VLOOKUP(E472,'Vendor Master'!$B$5:$Q$54,2,FALSE),""))</f>
        <v/>
      </c>
      <c r="G472" s="22">
        <f>IF(E472="","",IFERROR(VLOOKUP(E472,'Vendor Master'!$B$5:$Q$54,4,FALSE),""))</f>
        <v/>
      </c>
      <c r="H472" s="20">
        <f>IF(E472="","",IFERROR(VLOOKUP(G472,'Rate Master'!$B$5:$C$16,2,FALSE),""))</f>
        <v/>
      </c>
      <c r="I472" s="28" t="n"/>
      <c r="J472" s="29">
        <f>IF(E472="","",IFERROR(IF(VLOOKUP(E472,'Vendor Master'!$B$5:$Q$54,12,FALSE)="Y",VLOOKUP(E472,'Vendor Master'!$B$5:$Q$54,14,FALSE),0),""))</f>
        <v/>
      </c>
      <c r="K472" s="30">
        <f>IF(OR(E472="",I472="",J472=""),"",I472*J472)</f>
        <v/>
      </c>
      <c r="L472" s="30">
        <f>IF(OR(E472="",I472=""),"",I472+IF(K472="",0,K472))</f>
        <v/>
      </c>
      <c r="M472" s="25">
        <f>IF(E472="","",IFERROR(IF(F472="",0.2,IF(AND(VLOOKUP(E472,'Vendor Master'!$B$5:$Q$54,7,FALSE)="Y",C472&gt;=VLOOKUP(E472,'Vendor Master'!$B$5:$Q$54,9,FALSE),C472&lt;=VLOOKUP(E472,'Vendor Master'!$B$5:$Q$54,10,FALSE)),VLOOKUP(E472,'Vendor Master'!$B$5:$Q$54,11,FALSE),VLOOKUP(E472,'Vendor Master'!$B$5:$Q$54,6,FALSE))),""))</f>
        <v/>
      </c>
      <c r="N472" s="30">
        <f>IF(OR(E472="",I472="",M472=""),"",I472*M472)</f>
        <v/>
      </c>
      <c r="O472" s="30">
        <f>IF(OR(E472="",L472=""),"",L472-IF(N472="",0,N472))</f>
        <v/>
      </c>
      <c r="P472" s="26" t="n"/>
      <c r="Q472" s="23" t="n"/>
      <c r="R472" s="28" t="n"/>
      <c r="S472" s="22">
        <f>IF(OR(R472="",O472=""),"",IF(ROUND(R472,2)=ROUND(O472,2),"OK","CHECK"))</f>
        <v/>
      </c>
      <c r="T472" s="31">
        <f>IF(OR(R472="",O472=""),"",R472-O472)</f>
        <v/>
      </c>
      <c r="U472" s="19" t="n"/>
      <c r="V472" s="23" t="n"/>
      <c r="W472" s="32">
        <f>IF(V472="","",IFERROR(VLOOKUP(V472,'Challan Master'!$B$5:$D$124,3,FALSE),""))</f>
        <v/>
      </c>
      <c r="X472" s="22">
        <f>IF(V472="","",IFERROR(VLOOKUP(V472,'Challan Master'!$B$5:$D$124,2,FALSE),""))</f>
        <v/>
      </c>
      <c r="Y472" s="23" t="n"/>
    </row>
    <row r="473">
      <c r="A473" s="22">
        <f>IF(C473="","",ROW()-4)</f>
        <v/>
      </c>
      <c r="B473" s="22">
        <f>IF(C473="","",IF(MONTH(C473)&lt;=3,"Q4",IF(MONTH(C473)&lt;=6,"Q1",IF(MONTH(C473)&lt;=9,"Q2","Q3"))))</f>
        <v/>
      </c>
      <c r="C473" s="26" t="n"/>
      <c r="D473" s="23" t="n"/>
      <c r="E473" s="19" t="n"/>
      <c r="F473" s="22">
        <f>IF(E473="","",IFERROR(VLOOKUP(E473,'Vendor Master'!$B$5:$Q$54,2,FALSE),""))</f>
        <v/>
      </c>
      <c r="G473" s="22">
        <f>IF(E473="","",IFERROR(VLOOKUP(E473,'Vendor Master'!$B$5:$Q$54,4,FALSE),""))</f>
        <v/>
      </c>
      <c r="H473" s="20">
        <f>IF(E473="","",IFERROR(VLOOKUP(G473,'Rate Master'!$B$5:$C$16,2,FALSE),""))</f>
        <v/>
      </c>
      <c r="I473" s="28" t="n"/>
      <c r="J473" s="29">
        <f>IF(E473="","",IFERROR(IF(VLOOKUP(E473,'Vendor Master'!$B$5:$Q$54,12,FALSE)="Y",VLOOKUP(E473,'Vendor Master'!$B$5:$Q$54,14,FALSE),0),""))</f>
        <v/>
      </c>
      <c r="K473" s="30">
        <f>IF(OR(E473="",I473="",J473=""),"",I473*J473)</f>
        <v/>
      </c>
      <c r="L473" s="30">
        <f>IF(OR(E473="",I473=""),"",I473+IF(K473="",0,K473))</f>
        <v/>
      </c>
      <c r="M473" s="25">
        <f>IF(E473="","",IFERROR(IF(F473="",0.2,IF(AND(VLOOKUP(E473,'Vendor Master'!$B$5:$Q$54,7,FALSE)="Y",C473&gt;=VLOOKUP(E473,'Vendor Master'!$B$5:$Q$54,9,FALSE),C473&lt;=VLOOKUP(E473,'Vendor Master'!$B$5:$Q$54,10,FALSE)),VLOOKUP(E473,'Vendor Master'!$B$5:$Q$54,11,FALSE),VLOOKUP(E473,'Vendor Master'!$B$5:$Q$54,6,FALSE))),""))</f>
        <v/>
      </c>
      <c r="N473" s="30">
        <f>IF(OR(E473="",I473="",M473=""),"",I473*M473)</f>
        <v/>
      </c>
      <c r="O473" s="30">
        <f>IF(OR(E473="",L473=""),"",L473-IF(N473="",0,N473))</f>
        <v/>
      </c>
      <c r="P473" s="26" t="n"/>
      <c r="Q473" s="23" t="n"/>
      <c r="R473" s="28" t="n"/>
      <c r="S473" s="22">
        <f>IF(OR(R473="",O473=""),"",IF(ROUND(R473,2)=ROUND(O473,2),"OK","CHECK"))</f>
        <v/>
      </c>
      <c r="T473" s="31">
        <f>IF(OR(R473="",O473=""),"",R473-O473)</f>
        <v/>
      </c>
      <c r="U473" s="19" t="n"/>
      <c r="V473" s="23" t="n"/>
      <c r="W473" s="32">
        <f>IF(V473="","",IFERROR(VLOOKUP(V473,'Challan Master'!$B$5:$D$124,3,FALSE),""))</f>
        <v/>
      </c>
      <c r="X473" s="22">
        <f>IF(V473="","",IFERROR(VLOOKUP(V473,'Challan Master'!$B$5:$D$124,2,FALSE),""))</f>
        <v/>
      </c>
      <c r="Y473" s="23" t="n"/>
    </row>
    <row r="474">
      <c r="A474" s="22">
        <f>IF(C474="","",ROW()-4)</f>
        <v/>
      </c>
      <c r="B474" s="22">
        <f>IF(C474="","",IF(MONTH(C474)&lt;=3,"Q4",IF(MONTH(C474)&lt;=6,"Q1",IF(MONTH(C474)&lt;=9,"Q2","Q3"))))</f>
        <v/>
      </c>
      <c r="C474" s="26" t="n"/>
      <c r="D474" s="23" t="n"/>
      <c r="E474" s="19" t="n"/>
      <c r="F474" s="22">
        <f>IF(E474="","",IFERROR(VLOOKUP(E474,'Vendor Master'!$B$5:$Q$54,2,FALSE),""))</f>
        <v/>
      </c>
      <c r="G474" s="22">
        <f>IF(E474="","",IFERROR(VLOOKUP(E474,'Vendor Master'!$B$5:$Q$54,4,FALSE),""))</f>
        <v/>
      </c>
      <c r="H474" s="20">
        <f>IF(E474="","",IFERROR(VLOOKUP(G474,'Rate Master'!$B$5:$C$16,2,FALSE),""))</f>
        <v/>
      </c>
      <c r="I474" s="28" t="n"/>
      <c r="J474" s="29">
        <f>IF(E474="","",IFERROR(IF(VLOOKUP(E474,'Vendor Master'!$B$5:$Q$54,12,FALSE)="Y",VLOOKUP(E474,'Vendor Master'!$B$5:$Q$54,14,FALSE),0),""))</f>
        <v/>
      </c>
      <c r="K474" s="30">
        <f>IF(OR(E474="",I474="",J474=""),"",I474*J474)</f>
        <v/>
      </c>
      <c r="L474" s="30">
        <f>IF(OR(E474="",I474=""),"",I474+IF(K474="",0,K474))</f>
        <v/>
      </c>
      <c r="M474" s="25">
        <f>IF(E474="","",IFERROR(IF(F474="",0.2,IF(AND(VLOOKUP(E474,'Vendor Master'!$B$5:$Q$54,7,FALSE)="Y",C474&gt;=VLOOKUP(E474,'Vendor Master'!$B$5:$Q$54,9,FALSE),C474&lt;=VLOOKUP(E474,'Vendor Master'!$B$5:$Q$54,10,FALSE)),VLOOKUP(E474,'Vendor Master'!$B$5:$Q$54,11,FALSE),VLOOKUP(E474,'Vendor Master'!$B$5:$Q$54,6,FALSE))),""))</f>
        <v/>
      </c>
      <c r="N474" s="30">
        <f>IF(OR(E474="",I474="",M474=""),"",I474*M474)</f>
        <v/>
      </c>
      <c r="O474" s="30">
        <f>IF(OR(E474="",L474=""),"",L474-IF(N474="",0,N474))</f>
        <v/>
      </c>
      <c r="P474" s="26" t="n"/>
      <c r="Q474" s="23" t="n"/>
      <c r="R474" s="28" t="n"/>
      <c r="S474" s="22">
        <f>IF(OR(R474="",O474=""),"",IF(ROUND(R474,2)=ROUND(O474,2),"OK","CHECK"))</f>
        <v/>
      </c>
      <c r="T474" s="31">
        <f>IF(OR(R474="",O474=""),"",R474-O474)</f>
        <v/>
      </c>
      <c r="U474" s="19" t="n"/>
      <c r="V474" s="23" t="n"/>
      <c r="W474" s="32">
        <f>IF(V474="","",IFERROR(VLOOKUP(V474,'Challan Master'!$B$5:$D$124,3,FALSE),""))</f>
        <v/>
      </c>
      <c r="X474" s="22">
        <f>IF(V474="","",IFERROR(VLOOKUP(V474,'Challan Master'!$B$5:$D$124,2,FALSE),""))</f>
        <v/>
      </c>
      <c r="Y474" s="23" t="n"/>
    </row>
    <row r="475">
      <c r="A475" s="22">
        <f>IF(C475="","",ROW()-4)</f>
        <v/>
      </c>
      <c r="B475" s="22">
        <f>IF(C475="","",IF(MONTH(C475)&lt;=3,"Q4",IF(MONTH(C475)&lt;=6,"Q1",IF(MONTH(C475)&lt;=9,"Q2","Q3"))))</f>
        <v/>
      </c>
      <c r="C475" s="26" t="n"/>
      <c r="D475" s="23" t="n"/>
      <c r="E475" s="19" t="n"/>
      <c r="F475" s="22">
        <f>IF(E475="","",IFERROR(VLOOKUP(E475,'Vendor Master'!$B$5:$Q$54,2,FALSE),""))</f>
        <v/>
      </c>
      <c r="G475" s="22">
        <f>IF(E475="","",IFERROR(VLOOKUP(E475,'Vendor Master'!$B$5:$Q$54,4,FALSE),""))</f>
        <v/>
      </c>
      <c r="H475" s="20">
        <f>IF(E475="","",IFERROR(VLOOKUP(G475,'Rate Master'!$B$5:$C$16,2,FALSE),""))</f>
        <v/>
      </c>
      <c r="I475" s="28" t="n"/>
      <c r="J475" s="29">
        <f>IF(E475="","",IFERROR(IF(VLOOKUP(E475,'Vendor Master'!$B$5:$Q$54,12,FALSE)="Y",VLOOKUP(E475,'Vendor Master'!$B$5:$Q$54,14,FALSE),0),""))</f>
        <v/>
      </c>
      <c r="K475" s="30">
        <f>IF(OR(E475="",I475="",J475=""),"",I475*J475)</f>
        <v/>
      </c>
      <c r="L475" s="30">
        <f>IF(OR(E475="",I475=""),"",I475+IF(K475="",0,K475))</f>
        <v/>
      </c>
      <c r="M475" s="25">
        <f>IF(E475="","",IFERROR(IF(F475="",0.2,IF(AND(VLOOKUP(E475,'Vendor Master'!$B$5:$Q$54,7,FALSE)="Y",C475&gt;=VLOOKUP(E475,'Vendor Master'!$B$5:$Q$54,9,FALSE),C475&lt;=VLOOKUP(E475,'Vendor Master'!$B$5:$Q$54,10,FALSE)),VLOOKUP(E475,'Vendor Master'!$B$5:$Q$54,11,FALSE),VLOOKUP(E475,'Vendor Master'!$B$5:$Q$54,6,FALSE))),""))</f>
        <v/>
      </c>
      <c r="N475" s="30">
        <f>IF(OR(E475="",I475="",M475=""),"",I475*M475)</f>
        <v/>
      </c>
      <c r="O475" s="30">
        <f>IF(OR(E475="",L475=""),"",L475-IF(N475="",0,N475))</f>
        <v/>
      </c>
      <c r="P475" s="26" t="n"/>
      <c r="Q475" s="23" t="n"/>
      <c r="R475" s="28" t="n"/>
      <c r="S475" s="22">
        <f>IF(OR(R475="",O475=""),"",IF(ROUND(R475,2)=ROUND(O475,2),"OK","CHECK"))</f>
        <v/>
      </c>
      <c r="T475" s="31">
        <f>IF(OR(R475="",O475=""),"",R475-O475)</f>
        <v/>
      </c>
      <c r="U475" s="19" t="n"/>
      <c r="V475" s="23" t="n"/>
      <c r="W475" s="32">
        <f>IF(V475="","",IFERROR(VLOOKUP(V475,'Challan Master'!$B$5:$D$124,3,FALSE),""))</f>
        <v/>
      </c>
      <c r="X475" s="22">
        <f>IF(V475="","",IFERROR(VLOOKUP(V475,'Challan Master'!$B$5:$D$124,2,FALSE),""))</f>
        <v/>
      </c>
      <c r="Y475" s="23" t="n"/>
    </row>
    <row r="476">
      <c r="A476" s="22">
        <f>IF(C476="","",ROW()-4)</f>
        <v/>
      </c>
      <c r="B476" s="22">
        <f>IF(C476="","",IF(MONTH(C476)&lt;=3,"Q4",IF(MONTH(C476)&lt;=6,"Q1",IF(MONTH(C476)&lt;=9,"Q2","Q3"))))</f>
        <v/>
      </c>
      <c r="C476" s="26" t="n"/>
      <c r="D476" s="23" t="n"/>
      <c r="E476" s="19" t="n"/>
      <c r="F476" s="22">
        <f>IF(E476="","",IFERROR(VLOOKUP(E476,'Vendor Master'!$B$5:$Q$54,2,FALSE),""))</f>
        <v/>
      </c>
      <c r="G476" s="22">
        <f>IF(E476="","",IFERROR(VLOOKUP(E476,'Vendor Master'!$B$5:$Q$54,4,FALSE),""))</f>
        <v/>
      </c>
      <c r="H476" s="20">
        <f>IF(E476="","",IFERROR(VLOOKUP(G476,'Rate Master'!$B$5:$C$16,2,FALSE),""))</f>
        <v/>
      </c>
      <c r="I476" s="28" t="n"/>
      <c r="J476" s="29">
        <f>IF(E476="","",IFERROR(IF(VLOOKUP(E476,'Vendor Master'!$B$5:$Q$54,12,FALSE)="Y",VLOOKUP(E476,'Vendor Master'!$B$5:$Q$54,14,FALSE),0),""))</f>
        <v/>
      </c>
      <c r="K476" s="30">
        <f>IF(OR(E476="",I476="",J476=""),"",I476*J476)</f>
        <v/>
      </c>
      <c r="L476" s="30">
        <f>IF(OR(E476="",I476=""),"",I476+IF(K476="",0,K476))</f>
        <v/>
      </c>
      <c r="M476" s="25">
        <f>IF(E476="","",IFERROR(IF(F476="",0.2,IF(AND(VLOOKUP(E476,'Vendor Master'!$B$5:$Q$54,7,FALSE)="Y",C476&gt;=VLOOKUP(E476,'Vendor Master'!$B$5:$Q$54,9,FALSE),C476&lt;=VLOOKUP(E476,'Vendor Master'!$B$5:$Q$54,10,FALSE)),VLOOKUP(E476,'Vendor Master'!$B$5:$Q$54,11,FALSE),VLOOKUP(E476,'Vendor Master'!$B$5:$Q$54,6,FALSE))),""))</f>
        <v/>
      </c>
      <c r="N476" s="30">
        <f>IF(OR(E476="",I476="",M476=""),"",I476*M476)</f>
        <v/>
      </c>
      <c r="O476" s="30">
        <f>IF(OR(E476="",L476=""),"",L476-IF(N476="",0,N476))</f>
        <v/>
      </c>
      <c r="P476" s="26" t="n"/>
      <c r="Q476" s="23" t="n"/>
      <c r="R476" s="28" t="n"/>
      <c r="S476" s="22">
        <f>IF(OR(R476="",O476=""),"",IF(ROUND(R476,2)=ROUND(O476,2),"OK","CHECK"))</f>
        <v/>
      </c>
      <c r="T476" s="31">
        <f>IF(OR(R476="",O476=""),"",R476-O476)</f>
        <v/>
      </c>
      <c r="U476" s="19" t="n"/>
      <c r="V476" s="23" t="n"/>
      <c r="W476" s="32">
        <f>IF(V476="","",IFERROR(VLOOKUP(V476,'Challan Master'!$B$5:$D$124,3,FALSE),""))</f>
        <v/>
      </c>
      <c r="X476" s="22">
        <f>IF(V476="","",IFERROR(VLOOKUP(V476,'Challan Master'!$B$5:$D$124,2,FALSE),""))</f>
        <v/>
      </c>
      <c r="Y476" s="23" t="n"/>
    </row>
    <row r="477">
      <c r="A477" s="22">
        <f>IF(C477="","",ROW()-4)</f>
        <v/>
      </c>
      <c r="B477" s="22">
        <f>IF(C477="","",IF(MONTH(C477)&lt;=3,"Q4",IF(MONTH(C477)&lt;=6,"Q1",IF(MONTH(C477)&lt;=9,"Q2","Q3"))))</f>
        <v/>
      </c>
      <c r="C477" s="26" t="n"/>
      <c r="D477" s="23" t="n"/>
      <c r="E477" s="19" t="n"/>
      <c r="F477" s="22">
        <f>IF(E477="","",IFERROR(VLOOKUP(E477,'Vendor Master'!$B$5:$Q$54,2,FALSE),""))</f>
        <v/>
      </c>
      <c r="G477" s="22">
        <f>IF(E477="","",IFERROR(VLOOKUP(E477,'Vendor Master'!$B$5:$Q$54,4,FALSE),""))</f>
        <v/>
      </c>
      <c r="H477" s="20">
        <f>IF(E477="","",IFERROR(VLOOKUP(G477,'Rate Master'!$B$5:$C$16,2,FALSE),""))</f>
        <v/>
      </c>
      <c r="I477" s="28" t="n"/>
      <c r="J477" s="29">
        <f>IF(E477="","",IFERROR(IF(VLOOKUP(E477,'Vendor Master'!$B$5:$Q$54,12,FALSE)="Y",VLOOKUP(E477,'Vendor Master'!$B$5:$Q$54,14,FALSE),0),""))</f>
        <v/>
      </c>
      <c r="K477" s="30">
        <f>IF(OR(E477="",I477="",J477=""),"",I477*J477)</f>
        <v/>
      </c>
      <c r="L477" s="30">
        <f>IF(OR(E477="",I477=""),"",I477+IF(K477="",0,K477))</f>
        <v/>
      </c>
      <c r="M477" s="25">
        <f>IF(E477="","",IFERROR(IF(F477="",0.2,IF(AND(VLOOKUP(E477,'Vendor Master'!$B$5:$Q$54,7,FALSE)="Y",C477&gt;=VLOOKUP(E477,'Vendor Master'!$B$5:$Q$54,9,FALSE),C477&lt;=VLOOKUP(E477,'Vendor Master'!$B$5:$Q$54,10,FALSE)),VLOOKUP(E477,'Vendor Master'!$B$5:$Q$54,11,FALSE),VLOOKUP(E477,'Vendor Master'!$B$5:$Q$54,6,FALSE))),""))</f>
        <v/>
      </c>
      <c r="N477" s="30">
        <f>IF(OR(E477="",I477="",M477=""),"",I477*M477)</f>
        <v/>
      </c>
      <c r="O477" s="30">
        <f>IF(OR(E477="",L477=""),"",L477-IF(N477="",0,N477))</f>
        <v/>
      </c>
      <c r="P477" s="26" t="n"/>
      <c r="Q477" s="23" t="n"/>
      <c r="R477" s="28" t="n"/>
      <c r="S477" s="22">
        <f>IF(OR(R477="",O477=""),"",IF(ROUND(R477,2)=ROUND(O477,2),"OK","CHECK"))</f>
        <v/>
      </c>
      <c r="T477" s="31">
        <f>IF(OR(R477="",O477=""),"",R477-O477)</f>
        <v/>
      </c>
      <c r="U477" s="19" t="n"/>
      <c r="V477" s="23" t="n"/>
      <c r="W477" s="32">
        <f>IF(V477="","",IFERROR(VLOOKUP(V477,'Challan Master'!$B$5:$D$124,3,FALSE),""))</f>
        <v/>
      </c>
      <c r="X477" s="22">
        <f>IF(V477="","",IFERROR(VLOOKUP(V477,'Challan Master'!$B$5:$D$124,2,FALSE),""))</f>
        <v/>
      </c>
      <c r="Y477" s="23" t="n"/>
    </row>
    <row r="478">
      <c r="A478" s="22">
        <f>IF(C478="","",ROW()-4)</f>
        <v/>
      </c>
      <c r="B478" s="22">
        <f>IF(C478="","",IF(MONTH(C478)&lt;=3,"Q4",IF(MONTH(C478)&lt;=6,"Q1",IF(MONTH(C478)&lt;=9,"Q2","Q3"))))</f>
        <v/>
      </c>
      <c r="C478" s="26" t="n"/>
      <c r="D478" s="23" t="n"/>
      <c r="E478" s="19" t="n"/>
      <c r="F478" s="22">
        <f>IF(E478="","",IFERROR(VLOOKUP(E478,'Vendor Master'!$B$5:$Q$54,2,FALSE),""))</f>
        <v/>
      </c>
      <c r="G478" s="22">
        <f>IF(E478="","",IFERROR(VLOOKUP(E478,'Vendor Master'!$B$5:$Q$54,4,FALSE),""))</f>
        <v/>
      </c>
      <c r="H478" s="20">
        <f>IF(E478="","",IFERROR(VLOOKUP(G478,'Rate Master'!$B$5:$C$16,2,FALSE),""))</f>
        <v/>
      </c>
      <c r="I478" s="28" t="n"/>
      <c r="J478" s="29">
        <f>IF(E478="","",IFERROR(IF(VLOOKUP(E478,'Vendor Master'!$B$5:$Q$54,12,FALSE)="Y",VLOOKUP(E478,'Vendor Master'!$B$5:$Q$54,14,FALSE),0),""))</f>
        <v/>
      </c>
      <c r="K478" s="30">
        <f>IF(OR(E478="",I478="",J478=""),"",I478*J478)</f>
        <v/>
      </c>
      <c r="L478" s="30">
        <f>IF(OR(E478="",I478=""),"",I478+IF(K478="",0,K478))</f>
        <v/>
      </c>
      <c r="M478" s="25">
        <f>IF(E478="","",IFERROR(IF(F478="",0.2,IF(AND(VLOOKUP(E478,'Vendor Master'!$B$5:$Q$54,7,FALSE)="Y",C478&gt;=VLOOKUP(E478,'Vendor Master'!$B$5:$Q$54,9,FALSE),C478&lt;=VLOOKUP(E478,'Vendor Master'!$B$5:$Q$54,10,FALSE)),VLOOKUP(E478,'Vendor Master'!$B$5:$Q$54,11,FALSE),VLOOKUP(E478,'Vendor Master'!$B$5:$Q$54,6,FALSE))),""))</f>
        <v/>
      </c>
      <c r="N478" s="30">
        <f>IF(OR(E478="",I478="",M478=""),"",I478*M478)</f>
        <v/>
      </c>
      <c r="O478" s="30">
        <f>IF(OR(E478="",L478=""),"",L478-IF(N478="",0,N478))</f>
        <v/>
      </c>
      <c r="P478" s="26" t="n"/>
      <c r="Q478" s="23" t="n"/>
      <c r="R478" s="28" t="n"/>
      <c r="S478" s="22">
        <f>IF(OR(R478="",O478=""),"",IF(ROUND(R478,2)=ROUND(O478,2),"OK","CHECK"))</f>
        <v/>
      </c>
      <c r="T478" s="31">
        <f>IF(OR(R478="",O478=""),"",R478-O478)</f>
        <v/>
      </c>
      <c r="U478" s="19" t="n"/>
      <c r="V478" s="23" t="n"/>
      <c r="W478" s="32">
        <f>IF(V478="","",IFERROR(VLOOKUP(V478,'Challan Master'!$B$5:$D$124,3,FALSE),""))</f>
        <v/>
      </c>
      <c r="X478" s="22">
        <f>IF(V478="","",IFERROR(VLOOKUP(V478,'Challan Master'!$B$5:$D$124,2,FALSE),""))</f>
        <v/>
      </c>
      <c r="Y478" s="23" t="n"/>
    </row>
    <row r="479">
      <c r="A479" s="22">
        <f>IF(C479="","",ROW()-4)</f>
        <v/>
      </c>
      <c r="B479" s="22">
        <f>IF(C479="","",IF(MONTH(C479)&lt;=3,"Q4",IF(MONTH(C479)&lt;=6,"Q1",IF(MONTH(C479)&lt;=9,"Q2","Q3"))))</f>
        <v/>
      </c>
      <c r="C479" s="26" t="n"/>
      <c r="D479" s="23" t="n"/>
      <c r="E479" s="19" t="n"/>
      <c r="F479" s="22">
        <f>IF(E479="","",IFERROR(VLOOKUP(E479,'Vendor Master'!$B$5:$Q$54,2,FALSE),""))</f>
        <v/>
      </c>
      <c r="G479" s="22">
        <f>IF(E479="","",IFERROR(VLOOKUP(E479,'Vendor Master'!$B$5:$Q$54,4,FALSE),""))</f>
        <v/>
      </c>
      <c r="H479" s="20">
        <f>IF(E479="","",IFERROR(VLOOKUP(G479,'Rate Master'!$B$5:$C$16,2,FALSE),""))</f>
        <v/>
      </c>
      <c r="I479" s="28" t="n"/>
      <c r="J479" s="29">
        <f>IF(E479="","",IFERROR(IF(VLOOKUP(E479,'Vendor Master'!$B$5:$Q$54,12,FALSE)="Y",VLOOKUP(E479,'Vendor Master'!$B$5:$Q$54,14,FALSE),0),""))</f>
        <v/>
      </c>
      <c r="K479" s="30">
        <f>IF(OR(E479="",I479="",J479=""),"",I479*J479)</f>
        <v/>
      </c>
      <c r="L479" s="30">
        <f>IF(OR(E479="",I479=""),"",I479+IF(K479="",0,K479))</f>
        <v/>
      </c>
      <c r="M479" s="25">
        <f>IF(E479="","",IFERROR(IF(F479="",0.2,IF(AND(VLOOKUP(E479,'Vendor Master'!$B$5:$Q$54,7,FALSE)="Y",C479&gt;=VLOOKUP(E479,'Vendor Master'!$B$5:$Q$54,9,FALSE),C479&lt;=VLOOKUP(E479,'Vendor Master'!$B$5:$Q$54,10,FALSE)),VLOOKUP(E479,'Vendor Master'!$B$5:$Q$54,11,FALSE),VLOOKUP(E479,'Vendor Master'!$B$5:$Q$54,6,FALSE))),""))</f>
        <v/>
      </c>
      <c r="N479" s="30">
        <f>IF(OR(E479="",I479="",M479=""),"",I479*M479)</f>
        <v/>
      </c>
      <c r="O479" s="30">
        <f>IF(OR(E479="",L479=""),"",L479-IF(N479="",0,N479))</f>
        <v/>
      </c>
      <c r="P479" s="26" t="n"/>
      <c r="Q479" s="23" t="n"/>
      <c r="R479" s="28" t="n"/>
      <c r="S479" s="22">
        <f>IF(OR(R479="",O479=""),"",IF(ROUND(R479,2)=ROUND(O479,2),"OK","CHECK"))</f>
        <v/>
      </c>
      <c r="T479" s="31">
        <f>IF(OR(R479="",O479=""),"",R479-O479)</f>
        <v/>
      </c>
      <c r="U479" s="19" t="n"/>
      <c r="V479" s="23" t="n"/>
      <c r="W479" s="32">
        <f>IF(V479="","",IFERROR(VLOOKUP(V479,'Challan Master'!$B$5:$D$124,3,FALSE),""))</f>
        <v/>
      </c>
      <c r="X479" s="22">
        <f>IF(V479="","",IFERROR(VLOOKUP(V479,'Challan Master'!$B$5:$D$124,2,FALSE),""))</f>
        <v/>
      </c>
      <c r="Y479" s="23" t="n"/>
    </row>
    <row r="480">
      <c r="A480" s="22">
        <f>IF(C480="","",ROW()-4)</f>
        <v/>
      </c>
      <c r="B480" s="22">
        <f>IF(C480="","",IF(MONTH(C480)&lt;=3,"Q4",IF(MONTH(C480)&lt;=6,"Q1",IF(MONTH(C480)&lt;=9,"Q2","Q3"))))</f>
        <v/>
      </c>
      <c r="C480" s="26" t="n"/>
      <c r="D480" s="23" t="n"/>
      <c r="E480" s="19" t="n"/>
      <c r="F480" s="22">
        <f>IF(E480="","",IFERROR(VLOOKUP(E480,'Vendor Master'!$B$5:$Q$54,2,FALSE),""))</f>
        <v/>
      </c>
      <c r="G480" s="22">
        <f>IF(E480="","",IFERROR(VLOOKUP(E480,'Vendor Master'!$B$5:$Q$54,4,FALSE),""))</f>
        <v/>
      </c>
      <c r="H480" s="20">
        <f>IF(E480="","",IFERROR(VLOOKUP(G480,'Rate Master'!$B$5:$C$16,2,FALSE),""))</f>
        <v/>
      </c>
      <c r="I480" s="28" t="n"/>
      <c r="J480" s="29">
        <f>IF(E480="","",IFERROR(IF(VLOOKUP(E480,'Vendor Master'!$B$5:$Q$54,12,FALSE)="Y",VLOOKUP(E480,'Vendor Master'!$B$5:$Q$54,14,FALSE),0),""))</f>
        <v/>
      </c>
      <c r="K480" s="30">
        <f>IF(OR(E480="",I480="",J480=""),"",I480*J480)</f>
        <v/>
      </c>
      <c r="L480" s="30">
        <f>IF(OR(E480="",I480=""),"",I480+IF(K480="",0,K480))</f>
        <v/>
      </c>
      <c r="M480" s="25">
        <f>IF(E480="","",IFERROR(IF(F480="",0.2,IF(AND(VLOOKUP(E480,'Vendor Master'!$B$5:$Q$54,7,FALSE)="Y",C480&gt;=VLOOKUP(E480,'Vendor Master'!$B$5:$Q$54,9,FALSE),C480&lt;=VLOOKUP(E480,'Vendor Master'!$B$5:$Q$54,10,FALSE)),VLOOKUP(E480,'Vendor Master'!$B$5:$Q$54,11,FALSE),VLOOKUP(E480,'Vendor Master'!$B$5:$Q$54,6,FALSE))),""))</f>
        <v/>
      </c>
      <c r="N480" s="30">
        <f>IF(OR(E480="",I480="",M480=""),"",I480*M480)</f>
        <v/>
      </c>
      <c r="O480" s="30">
        <f>IF(OR(E480="",L480=""),"",L480-IF(N480="",0,N480))</f>
        <v/>
      </c>
      <c r="P480" s="26" t="n"/>
      <c r="Q480" s="23" t="n"/>
      <c r="R480" s="28" t="n"/>
      <c r="S480" s="22">
        <f>IF(OR(R480="",O480=""),"",IF(ROUND(R480,2)=ROUND(O480,2),"OK","CHECK"))</f>
        <v/>
      </c>
      <c r="T480" s="31">
        <f>IF(OR(R480="",O480=""),"",R480-O480)</f>
        <v/>
      </c>
      <c r="U480" s="19" t="n"/>
      <c r="V480" s="23" t="n"/>
      <c r="W480" s="32">
        <f>IF(V480="","",IFERROR(VLOOKUP(V480,'Challan Master'!$B$5:$D$124,3,FALSE),""))</f>
        <v/>
      </c>
      <c r="X480" s="22">
        <f>IF(V480="","",IFERROR(VLOOKUP(V480,'Challan Master'!$B$5:$D$124,2,FALSE),""))</f>
        <v/>
      </c>
      <c r="Y480" s="23" t="n"/>
    </row>
    <row r="481">
      <c r="A481" s="22">
        <f>IF(C481="","",ROW()-4)</f>
        <v/>
      </c>
      <c r="B481" s="22">
        <f>IF(C481="","",IF(MONTH(C481)&lt;=3,"Q4",IF(MONTH(C481)&lt;=6,"Q1",IF(MONTH(C481)&lt;=9,"Q2","Q3"))))</f>
        <v/>
      </c>
      <c r="C481" s="26" t="n"/>
      <c r="D481" s="23" t="n"/>
      <c r="E481" s="19" t="n"/>
      <c r="F481" s="22">
        <f>IF(E481="","",IFERROR(VLOOKUP(E481,'Vendor Master'!$B$5:$Q$54,2,FALSE),""))</f>
        <v/>
      </c>
      <c r="G481" s="22">
        <f>IF(E481="","",IFERROR(VLOOKUP(E481,'Vendor Master'!$B$5:$Q$54,4,FALSE),""))</f>
        <v/>
      </c>
      <c r="H481" s="20">
        <f>IF(E481="","",IFERROR(VLOOKUP(G481,'Rate Master'!$B$5:$C$16,2,FALSE),""))</f>
        <v/>
      </c>
      <c r="I481" s="28" t="n"/>
      <c r="J481" s="29">
        <f>IF(E481="","",IFERROR(IF(VLOOKUP(E481,'Vendor Master'!$B$5:$Q$54,12,FALSE)="Y",VLOOKUP(E481,'Vendor Master'!$B$5:$Q$54,14,FALSE),0),""))</f>
        <v/>
      </c>
      <c r="K481" s="30">
        <f>IF(OR(E481="",I481="",J481=""),"",I481*J481)</f>
        <v/>
      </c>
      <c r="L481" s="30">
        <f>IF(OR(E481="",I481=""),"",I481+IF(K481="",0,K481))</f>
        <v/>
      </c>
      <c r="M481" s="25">
        <f>IF(E481="","",IFERROR(IF(F481="",0.2,IF(AND(VLOOKUP(E481,'Vendor Master'!$B$5:$Q$54,7,FALSE)="Y",C481&gt;=VLOOKUP(E481,'Vendor Master'!$B$5:$Q$54,9,FALSE),C481&lt;=VLOOKUP(E481,'Vendor Master'!$B$5:$Q$54,10,FALSE)),VLOOKUP(E481,'Vendor Master'!$B$5:$Q$54,11,FALSE),VLOOKUP(E481,'Vendor Master'!$B$5:$Q$54,6,FALSE))),""))</f>
        <v/>
      </c>
      <c r="N481" s="30">
        <f>IF(OR(E481="",I481="",M481=""),"",I481*M481)</f>
        <v/>
      </c>
      <c r="O481" s="30">
        <f>IF(OR(E481="",L481=""),"",L481-IF(N481="",0,N481))</f>
        <v/>
      </c>
      <c r="P481" s="26" t="n"/>
      <c r="Q481" s="23" t="n"/>
      <c r="R481" s="28" t="n"/>
      <c r="S481" s="22">
        <f>IF(OR(R481="",O481=""),"",IF(ROUND(R481,2)=ROUND(O481,2),"OK","CHECK"))</f>
        <v/>
      </c>
      <c r="T481" s="31">
        <f>IF(OR(R481="",O481=""),"",R481-O481)</f>
        <v/>
      </c>
      <c r="U481" s="19" t="n"/>
      <c r="V481" s="23" t="n"/>
      <c r="W481" s="32">
        <f>IF(V481="","",IFERROR(VLOOKUP(V481,'Challan Master'!$B$5:$D$124,3,FALSE),""))</f>
        <v/>
      </c>
      <c r="X481" s="22">
        <f>IF(V481="","",IFERROR(VLOOKUP(V481,'Challan Master'!$B$5:$D$124,2,FALSE),""))</f>
        <v/>
      </c>
      <c r="Y481" s="23" t="n"/>
    </row>
    <row r="482">
      <c r="A482" s="22">
        <f>IF(C482="","",ROW()-4)</f>
        <v/>
      </c>
      <c r="B482" s="22">
        <f>IF(C482="","",IF(MONTH(C482)&lt;=3,"Q4",IF(MONTH(C482)&lt;=6,"Q1",IF(MONTH(C482)&lt;=9,"Q2","Q3"))))</f>
        <v/>
      </c>
      <c r="C482" s="26" t="n"/>
      <c r="D482" s="23" t="n"/>
      <c r="E482" s="19" t="n"/>
      <c r="F482" s="22">
        <f>IF(E482="","",IFERROR(VLOOKUP(E482,'Vendor Master'!$B$5:$Q$54,2,FALSE),""))</f>
        <v/>
      </c>
      <c r="G482" s="22">
        <f>IF(E482="","",IFERROR(VLOOKUP(E482,'Vendor Master'!$B$5:$Q$54,4,FALSE),""))</f>
        <v/>
      </c>
      <c r="H482" s="20">
        <f>IF(E482="","",IFERROR(VLOOKUP(G482,'Rate Master'!$B$5:$C$16,2,FALSE),""))</f>
        <v/>
      </c>
      <c r="I482" s="28" t="n"/>
      <c r="J482" s="29">
        <f>IF(E482="","",IFERROR(IF(VLOOKUP(E482,'Vendor Master'!$B$5:$Q$54,12,FALSE)="Y",VLOOKUP(E482,'Vendor Master'!$B$5:$Q$54,14,FALSE),0),""))</f>
        <v/>
      </c>
      <c r="K482" s="30">
        <f>IF(OR(E482="",I482="",J482=""),"",I482*J482)</f>
        <v/>
      </c>
      <c r="L482" s="30">
        <f>IF(OR(E482="",I482=""),"",I482+IF(K482="",0,K482))</f>
        <v/>
      </c>
      <c r="M482" s="25">
        <f>IF(E482="","",IFERROR(IF(F482="",0.2,IF(AND(VLOOKUP(E482,'Vendor Master'!$B$5:$Q$54,7,FALSE)="Y",C482&gt;=VLOOKUP(E482,'Vendor Master'!$B$5:$Q$54,9,FALSE),C482&lt;=VLOOKUP(E482,'Vendor Master'!$B$5:$Q$54,10,FALSE)),VLOOKUP(E482,'Vendor Master'!$B$5:$Q$54,11,FALSE),VLOOKUP(E482,'Vendor Master'!$B$5:$Q$54,6,FALSE))),""))</f>
        <v/>
      </c>
      <c r="N482" s="30">
        <f>IF(OR(E482="",I482="",M482=""),"",I482*M482)</f>
        <v/>
      </c>
      <c r="O482" s="30">
        <f>IF(OR(E482="",L482=""),"",L482-IF(N482="",0,N482))</f>
        <v/>
      </c>
      <c r="P482" s="26" t="n"/>
      <c r="Q482" s="23" t="n"/>
      <c r="R482" s="28" t="n"/>
      <c r="S482" s="22">
        <f>IF(OR(R482="",O482=""),"",IF(ROUND(R482,2)=ROUND(O482,2),"OK","CHECK"))</f>
        <v/>
      </c>
      <c r="T482" s="31">
        <f>IF(OR(R482="",O482=""),"",R482-O482)</f>
        <v/>
      </c>
      <c r="U482" s="19" t="n"/>
      <c r="V482" s="23" t="n"/>
      <c r="W482" s="32">
        <f>IF(V482="","",IFERROR(VLOOKUP(V482,'Challan Master'!$B$5:$D$124,3,FALSE),""))</f>
        <v/>
      </c>
      <c r="X482" s="22">
        <f>IF(V482="","",IFERROR(VLOOKUP(V482,'Challan Master'!$B$5:$D$124,2,FALSE),""))</f>
        <v/>
      </c>
      <c r="Y482" s="23" t="n"/>
    </row>
    <row r="483">
      <c r="A483" s="22">
        <f>IF(C483="","",ROW()-4)</f>
        <v/>
      </c>
      <c r="B483" s="22">
        <f>IF(C483="","",IF(MONTH(C483)&lt;=3,"Q4",IF(MONTH(C483)&lt;=6,"Q1",IF(MONTH(C483)&lt;=9,"Q2","Q3"))))</f>
        <v/>
      </c>
      <c r="C483" s="26" t="n"/>
      <c r="D483" s="23" t="n"/>
      <c r="E483" s="19" t="n"/>
      <c r="F483" s="22">
        <f>IF(E483="","",IFERROR(VLOOKUP(E483,'Vendor Master'!$B$5:$Q$54,2,FALSE),""))</f>
        <v/>
      </c>
      <c r="G483" s="22">
        <f>IF(E483="","",IFERROR(VLOOKUP(E483,'Vendor Master'!$B$5:$Q$54,4,FALSE),""))</f>
        <v/>
      </c>
      <c r="H483" s="20">
        <f>IF(E483="","",IFERROR(VLOOKUP(G483,'Rate Master'!$B$5:$C$16,2,FALSE),""))</f>
        <v/>
      </c>
      <c r="I483" s="28" t="n"/>
      <c r="J483" s="29">
        <f>IF(E483="","",IFERROR(IF(VLOOKUP(E483,'Vendor Master'!$B$5:$Q$54,12,FALSE)="Y",VLOOKUP(E483,'Vendor Master'!$B$5:$Q$54,14,FALSE),0),""))</f>
        <v/>
      </c>
      <c r="K483" s="30">
        <f>IF(OR(E483="",I483="",J483=""),"",I483*J483)</f>
        <v/>
      </c>
      <c r="L483" s="30">
        <f>IF(OR(E483="",I483=""),"",I483+IF(K483="",0,K483))</f>
        <v/>
      </c>
      <c r="M483" s="25">
        <f>IF(E483="","",IFERROR(IF(F483="",0.2,IF(AND(VLOOKUP(E483,'Vendor Master'!$B$5:$Q$54,7,FALSE)="Y",C483&gt;=VLOOKUP(E483,'Vendor Master'!$B$5:$Q$54,9,FALSE),C483&lt;=VLOOKUP(E483,'Vendor Master'!$B$5:$Q$54,10,FALSE)),VLOOKUP(E483,'Vendor Master'!$B$5:$Q$54,11,FALSE),VLOOKUP(E483,'Vendor Master'!$B$5:$Q$54,6,FALSE))),""))</f>
        <v/>
      </c>
      <c r="N483" s="30">
        <f>IF(OR(E483="",I483="",M483=""),"",I483*M483)</f>
        <v/>
      </c>
      <c r="O483" s="30">
        <f>IF(OR(E483="",L483=""),"",L483-IF(N483="",0,N483))</f>
        <v/>
      </c>
      <c r="P483" s="26" t="n"/>
      <c r="Q483" s="23" t="n"/>
      <c r="R483" s="28" t="n"/>
      <c r="S483" s="22">
        <f>IF(OR(R483="",O483=""),"",IF(ROUND(R483,2)=ROUND(O483,2),"OK","CHECK"))</f>
        <v/>
      </c>
      <c r="T483" s="31">
        <f>IF(OR(R483="",O483=""),"",R483-O483)</f>
        <v/>
      </c>
      <c r="U483" s="19" t="n"/>
      <c r="V483" s="23" t="n"/>
      <c r="W483" s="32">
        <f>IF(V483="","",IFERROR(VLOOKUP(V483,'Challan Master'!$B$5:$D$124,3,FALSE),""))</f>
        <v/>
      </c>
      <c r="X483" s="22">
        <f>IF(V483="","",IFERROR(VLOOKUP(V483,'Challan Master'!$B$5:$D$124,2,FALSE),""))</f>
        <v/>
      </c>
      <c r="Y483" s="23" t="n"/>
    </row>
    <row r="484">
      <c r="A484" s="22">
        <f>IF(C484="","",ROW()-4)</f>
        <v/>
      </c>
      <c r="B484" s="22">
        <f>IF(C484="","",IF(MONTH(C484)&lt;=3,"Q4",IF(MONTH(C484)&lt;=6,"Q1",IF(MONTH(C484)&lt;=9,"Q2","Q3"))))</f>
        <v/>
      </c>
      <c r="C484" s="26" t="n"/>
      <c r="D484" s="23" t="n"/>
      <c r="E484" s="19" t="n"/>
      <c r="F484" s="22">
        <f>IF(E484="","",IFERROR(VLOOKUP(E484,'Vendor Master'!$B$5:$Q$54,2,FALSE),""))</f>
        <v/>
      </c>
      <c r="G484" s="22">
        <f>IF(E484="","",IFERROR(VLOOKUP(E484,'Vendor Master'!$B$5:$Q$54,4,FALSE),""))</f>
        <v/>
      </c>
      <c r="H484" s="20">
        <f>IF(E484="","",IFERROR(VLOOKUP(G484,'Rate Master'!$B$5:$C$16,2,FALSE),""))</f>
        <v/>
      </c>
      <c r="I484" s="28" t="n"/>
      <c r="J484" s="29">
        <f>IF(E484="","",IFERROR(IF(VLOOKUP(E484,'Vendor Master'!$B$5:$Q$54,12,FALSE)="Y",VLOOKUP(E484,'Vendor Master'!$B$5:$Q$54,14,FALSE),0),""))</f>
        <v/>
      </c>
      <c r="K484" s="30">
        <f>IF(OR(E484="",I484="",J484=""),"",I484*J484)</f>
        <v/>
      </c>
      <c r="L484" s="30">
        <f>IF(OR(E484="",I484=""),"",I484+IF(K484="",0,K484))</f>
        <v/>
      </c>
      <c r="M484" s="25">
        <f>IF(E484="","",IFERROR(IF(F484="",0.2,IF(AND(VLOOKUP(E484,'Vendor Master'!$B$5:$Q$54,7,FALSE)="Y",C484&gt;=VLOOKUP(E484,'Vendor Master'!$B$5:$Q$54,9,FALSE),C484&lt;=VLOOKUP(E484,'Vendor Master'!$B$5:$Q$54,10,FALSE)),VLOOKUP(E484,'Vendor Master'!$B$5:$Q$54,11,FALSE),VLOOKUP(E484,'Vendor Master'!$B$5:$Q$54,6,FALSE))),""))</f>
        <v/>
      </c>
      <c r="N484" s="30">
        <f>IF(OR(E484="",I484="",M484=""),"",I484*M484)</f>
        <v/>
      </c>
      <c r="O484" s="30">
        <f>IF(OR(E484="",L484=""),"",L484-IF(N484="",0,N484))</f>
        <v/>
      </c>
      <c r="P484" s="26" t="n"/>
      <c r="Q484" s="23" t="n"/>
      <c r="R484" s="28" t="n"/>
      <c r="S484" s="22">
        <f>IF(OR(R484="",O484=""),"",IF(ROUND(R484,2)=ROUND(O484,2),"OK","CHECK"))</f>
        <v/>
      </c>
      <c r="T484" s="31">
        <f>IF(OR(R484="",O484=""),"",R484-O484)</f>
        <v/>
      </c>
      <c r="U484" s="19" t="n"/>
      <c r="V484" s="23" t="n"/>
      <c r="W484" s="32">
        <f>IF(V484="","",IFERROR(VLOOKUP(V484,'Challan Master'!$B$5:$D$124,3,FALSE),""))</f>
        <v/>
      </c>
      <c r="X484" s="22">
        <f>IF(V484="","",IFERROR(VLOOKUP(V484,'Challan Master'!$B$5:$D$124,2,FALSE),""))</f>
        <v/>
      </c>
      <c r="Y484" s="23" t="n"/>
    </row>
    <row r="485">
      <c r="A485" s="22">
        <f>IF(C485="","",ROW()-4)</f>
        <v/>
      </c>
      <c r="B485" s="22">
        <f>IF(C485="","",IF(MONTH(C485)&lt;=3,"Q4",IF(MONTH(C485)&lt;=6,"Q1",IF(MONTH(C485)&lt;=9,"Q2","Q3"))))</f>
        <v/>
      </c>
      <c r="C485" s="26" t="n"/>
      <c r="D485" s="23" t="n"/>
      <c r="E485" s="19" t="n"/>
      <c r="F485" s="22">
        <f>IF(E485="","",IFERROR(VLOOKUP(E485,'Vendor Master'!$B$5:$Q$54,2,FALSE),""))</f>
        <v/>
      </c>
      <c r="G485" s="22">
        <f>IF(E485="","",IFERROR(VLOOKUP(E485,'Vendor Master'!$B$5:$Q$54,4,FALSE),""))</f>
        <v/>
      </c>
      <c r="H485" s="20">
        <f>IF(E485="","",IFERROR(VLOOKUP(G485,'Rate Master'!$B$5:$C$16,2,FALSE),""))</f>
        <v/>
      </c>
      <c r="I485" s="28" t="n"/>
      <c r="J485" s="29">
        <f>IF(E485="","",IFERROR(IF(VLOOKUP(E485,'Vendor Master'!$B$5:$Q$54,12,FALSE)="Y",VLOOKUP(E485,'Vendor Master'!$B$5:$Q$54,14,FALSE),0),""))</f>
        <v/>
      </c>
      <c r="K485" s="30">
        <f>IF(OR(E485="",I485="",J485=""),"",I485*J485)</f>
        <v/>
      </c>
      <c r="L485" s="30">
        <f>IF(OR(E485="",I485=""),"",I485+IF(K485="",0,K485))</f>
        <v/>
      </c>
      <c r="M485" s="25">
        <f>IF(E485="","",IFERROR(IF(F485="",0.2,IF(AND(VLOOKUP(E485,'Vendor Master'!$B$5:$Q$54,7,FALSE)="Y",C485&gt;=VLOOKUP(E485,'Vendor Master'!$B$5:$Q$54,9,FALSE),C485&lt;=VLOOKUP(E485,'Vendor Master'!$B$5:$Q$54,10,FALSE)),VLOOKUP(E485,'Vendor Master'!$B$5:$Q$54,11,FALSE),VLOOKUP(E485,'Vendor Master'!$B$5:$Q$54,6,FALSE))),""))</f>
        <v/>
      </c>
      <c r="N485" s="30">
        <f>IF(OR(E485="",I485="",M485=""),"",I485*M485)</f>
        <v/>
      </c>
      <c r="O485" s="30">
        <f>IF(OR(E485="",L485=""),"",L485-IF(N485="",0,N485))</f>
        <v/>
      </c>
      <c r="P485" s="26" t="n"/>
      <c r="Q485" s="23" t="n"/>
      <c r="R485" s="28" t="n"/>
      <c r="S485" s="22">
        <f>IF(OR(R485="",O485=""),"",IF(ROUND(R485,2)=ROUND(O485,2),"OK","CHECK"))</f>
        <v/>
      </c>
      <c r="T485" s="31">
        <f>IF(OR(R485="",O485=""),"",R485-O485)</f>
        <v/>
      </c>
      <c r="U485" s="19" t="n"/>
      <c r="V485" s="23" t="n"/>
      <c r="W485" s="32">
        <f>IF(V485="","",IFERROR(VLOOKUP(V485,'Challan Master'!$B$5:$D$124,3,FALSE),""))</f>
        <v/>
      </c>
      <c r="X485" s="22">
        <f>IF(V485="","",IFERROR(VLOOKUP(V485,'Challan Master'!$B$5:$D$124,2,FALSE),""))</f>
        <v/>
      </c>
      <c r="Y485" s="23" t="n"/>
    </row>
    <row r="486">
      <c r="A486" s="22">
        <f>IF(C486="","",ROW()-4)</f>
        <v/>
      </c>
      <c r="B486" s="22">
        <f>IF(C486="","",IF(MONTH(C486)&lt;=3,"Q4",IF(MONTH(C486)&lt;=6,"Q1",IF(MONTH(C486)&lt;=9,"Q2","Q3"))))</f>
        <v/>
      </c>
      <c r="C486" s="26" t="n"/>
      <c r="D486" s="23" t="n"/>
      <c r="E486" s="19" t="n"/>
      <c r="F486" s="22">
        <f>IF(E486="","",IFERROR(VLOOKUP(E486,'Vendor Master'!$B$5:$Q$54,2,FALSE),""))</f>
        <v/>
      </c>
      <c r="G486" s="22">
        <f>IF(E486="","",IFERROR(VLOOKUP(E486,'Vendor Master'!$B$5:$Q$54,4,FALSE),""))</f>
        <v/>
      </c>
      <c r="H486" s="20">
        <f>IF(E486="","",IFERROR(VLOOKUP(G486,'Rate Master'!$B$5:$C$16,2,FALSE),""))</f>
        <v/>
      </c>
      <c r="I486" s="28" t="n"/>
      <c r="J486" s="29">
        <f>IF(E486="","",IFERROR(IF(VLOOKUP(E486,'Vendor Master'!$B$5:$Q$54,12,FALSE)="Y",VLOOKUP(E486,'Vendor Master'!$B$5:$Q$54,14,FALSE),0),""))</f>
        <v/>
      </c>
      <c r="K486" s="30">
        <f>IF(OR(E486="",I486="",J486=""),"",I486*J486)</f>
        <v/>
      </c>
      <c r="L486" s="30">
        <f>IF(OR(E486="",I486=""),"",I486+IF(K486="",0,K486))</f>
        <v/>
      </c>
      <c r="M486" s="25">
        <f>IF(E486="","",IFERROR(IF(F486="",0.2,IF(AND(VLOOKUP(E486,'Vendor Master'!$B$5:$Q$54,7,FALSE)="Y",C486&gt;=VLOOKUP(E486,'Vendor Master'!$B$5:$Q$54,9,FALSE),C486&lt;=VLOOKUP(E486,'Vendor Master'!$B$5:$Q$54,10,FALSE)),VLOOKUP(E486,'Vendor Master'!$B$5:$Q$54,11,FALSE),VLOOKUP(E486,'Vendor Master'!$B$5:$Q$54,6,FALSE))),""))</f>
        <v/>
      </c>
      <c r="N486" s="30">
        <f>IF(OR(E486="",I486="",M486=""),"",I486*M486)</f>
        <v/>
      </c>
      <c r="O486" s="30">
        <f>IF(OR(E486="",L486=""),"",L486-IF(N486="",0,N486))</f>
        <v/>
      </c>
      <c r="P486" s="26" t="n"/>
      <c r="Q486" s="23" t="n"/>
      <c r="R486" s="28" t="n"/>
      <c r="S486" s="22">
        <f>IF(OR(R486="",O486=""),"",IF(ROUND(R486,2)=ROUND(O486,2),"OK","CHECK"))</f>
        <v/>
      </c>
      <c r="T486" s="31">
        <f>IF(OR(R486="",O486=""),"",R486-O486)</f>
        <v/>
      </c>
      <c r="U486" s="19" t="n"/>
      <c r="V486" s="23" t="n"/>
      <c r="W486" s="32">
        <f>IF(V486="","",IFERROR(VLOOKUP(V486,'Challan Master'!$B$5:$D$124,3,FALSE),""))</f>
        <v/>
      </c>
      <c r="X486" s="22">
        <f>IF(V486="","",IFERROR(VLOOKUP(V486,'Challan Master'!$B$5:$D$124,2,FALSE),""))</f>
        <v/>
      </c>
      <c r="Y486" s="23" t="n"/>
    </row>
    <row r="487">
      <c r="A487" s="22">
        <f>IF(C487="","",ROW()-4)</f>
        <v/>
      </c>
      <c r="B487" s="22">
        <f>IF(C487="","",IF(MONTH(C487)&lt;=3,"Q4",IF(MONTH(C487)&lt;=6,"Q1",IF(MONTH(C487)&lt;=9,"Q2","Q3"))))</f>
        <v/>
      </c>
      <c r="C487" s="26" t="n"/>
      <c r="D487" s="23" t="n"/>
      <c r="E487" s="19" t="n"/>
      <c r="F487" s="22">
        <f>IF(E487="","",IFERROR(VLOOKUP(E487,'Vendor Master'!$B$5:$Q$54,2,FALSE),""))</f>
        <v/>
      </c>
      <c r="G487" s="22">
        <f>IF(E487="","",IFERROR(VLOOKUP(E487,'Vendor Master'!$B$5:$Q$54,4,FALSE),""))</f>
        <v/>
      </c>
      <c r="H487" s="20">
        <f>IF(E487="","",IFERROR(VLOOKUP(G487,'Rate Master'!$B$5:$C$16,2,FALSE),""))</f>
        <v/>
      </c>
      <c r="I487" s="28" t="n"/>
      <c r="J487" s="29">
        <f>IF(E487="","",IFERROR(IF(VLOOKUP(E487,'Vendor Master'!$B$5:$Q$54,12,FALSE)="Y",VLOOKUP(E487,'Vendor Master'!$B$5:$Q$54,14,FALSE),0),""))</f>
        <v/>
      </c>
      <c r="K487" s="30">
        <f>IF(OR(E487="",I487="",J487=""),"",I487*J487)</f>
        <v/>
      </c>
      <c r="L487" s="30">
        <f>IF(OR(E487="",I487=""),"",I487+IF(K487="",0,K487))</f>
        <v/>
      </c>
      <c r="M487" s="25">
        <f>IF(E487="","",IFERROR(IF(F487="",0.2,IF(AND(VLOOKUP(E487,'Vendor Master'!$B$5:$Q$54,7,FALSE)="Y",C487&gt;=VLOOKUP(E487,'Vendor Master'!$B$5:$Q$54,9,FALSE),C487&lt;=VLOOKUP(E487,'Vendor Master'!$B$5:$Q$54,10,FALSE)),VLOOKUP(E487,'Vendor Master'!$B$5:$Q$54,11,FALSE),VLOOKUP(E487,'Vendor Master'!$B$5:$Q$54,6,FALSE))),""))</f>
        <v/>
      </c>
      <c r="N487" s="30">
        <f>IF(OR(E487="",I487="",M487=""),"",I487*M487)</f>
        <v/>
      </c>
      <c r="O487" s="30">
        <f>IF(OR(E487="",L487=""),"",L487-IF(N487="",0,N487))</f>
        <v/>
      </c>
      <c r="P487" s="26" t="n"/>
      <c r="Q487" s="23" t="n"/>
      <c r="R487" s="28" t="n"/>
      <c r="S487" s="22">
        <f>IF(OR(R487="",O487=""),"",IF(ROUND(R487,2)=ROUND(O487,2),"OK","CHECK"))</f>
        <v/>
      </c>
      <c r="T487" s="31">
        <f>IF(OR(R487="",O487=""),"",R487-O487)</f>
        <v/>
      </c>
      <c r="U487" s="19" t="n"/>
      <c r="V487" s="23" t="n"/>
      <c r="W487" s="32">
        <f>IF(V487="","",IFERROR(VLOOKUP(V487,'Challan Master'!$B$5:$D$124,3,FALSE),""))</f>
        <v/>
      </c>
      <c r="X487" s="22">
        <f>IF(V487="","",IFERROR(VLOOKUP(V487,'Challan Master'!$B$5:$D$124,2,FALSE),""))</f>
        <v/>
      </c>
      <c r="Y487" s="23" t="n"/>
    </row>
    <row r="488">
      <c r="A488" s="22">
        <f>IF(C488="","",ROW()-4)</f>
        <v/>
      </c>
      <c r="B488" s="22">
        <f>IF(C488="","",IF(MONTH(C488)&lt;=3,"Q4",IF(MONTH(C488)&lt;=6,"Q1",IF(MONTH(C488)&lt;=9,"Q2","Q3"))))</f>
        <v/>
      </c>
      <c r="C488" s="26" t="n"/>
      <c r="D488" s="23" t="n"/>
      <c r="E488" s="19" t="n"/>
      <c r="F488" s="22">
        <f>IF(E488="","",IFERROR(VLOOKUP(E488,'Vendor Master'!$B$5:$Q$54,2,FALSE),""))</f>
        <v/>
      </c>
      <c r="G488" s="22">
        <f>IF(E488="","",IFERROR(VLOOKUP(E488,'Vendor Master'!$B$5:$Q$54,4,FALSE),""))</f>
        <v/>
      </c>
      <c r="H488" s="20">
        <f>IF(E488="","",IFERROR(VLOOKUP(G488,'Rate Master'!$B$5:$C$16,2,FALSE),""))</f>
        <v/>
      </c>
      <c r="I488" s="28" t="n"/>
      <c r="J488" s="29">
        <f>IF(E488="","",IFERROR(IF(VLOOKUP(E488,'Vendor Master'!$B$5:$Q$54,12,FALSE)="Y",VLOOKUP(E488,'Vendor Master'!$B$5:$Q$54,14,FALSE),0),""))</f>
        <v/>
      </c>
      <c r="K488" s="30">
        <f>IF(OR(E488="",I488="",J488=""),"",I488*J488)</f>
        <v/>
      </c>
      <c r="L488" s="30">
        <f>IF(OR(E488="",I488=""),"",I488+IF(K488="",0,K488))</f>
        <v/>
      </c>
      <c r="M488" s="25">
        <f>IF(E488="","",IFERROR(IF(F488="",0.2,IF(AND(VLOOKUP(E488,'Vendor Master'!$B$5:$Q$54,7,FALSE)="Y",C488&gt;=VLOOKUP(E488,'Vendor Master'!$B$5:$Q$54,9,FALSE),C488&lt;=VLOOKUP(E488,'Vendor Master'!$B$5:$Q$54,10,FALSE)),VLOOKUP(E488,'Vendor Master'!$B$5:$Q$54,11,FALSE),VLOOKUP(E488,'Vendor Master'!$B$5:$Q$54,6,FALSE))),""))</f>
        <v/>
      </c>
      <c r="N488" s="30">
        <f>IF(OR(E488="",I488="",M488=""),"",I488*M488)</f>
        <v/>
      </c>
      <c r="O488" s="30">
        <f>IF(OR(E488="",L488=""),"",L488-IF(N488="",0,N488))</f>
        <v/>
      </c>
      <c r="P488" s="26" t="n"/>
      <c r="Q488" s="23" t="n"/>
      <c r="R488" s="28" t="n"/>
      <c r="S488" s="22">
        <f>IF(OR(R488="",O488=""),"",IF(ROUND(R488,2)=ROUND(O488,2),"OK","CHECK"))</f>
        <v/>
      </c>
      <c r="T488" s="31">
        <f>IF(OR(R488="",O488=""),"",R488-O488)</f>
        <v/>
      </c>
      <c r="U488" s="19" t="n"/>
      <c r="V488" s="23" t="n"/>
      <c r="W488" s="32">
        <f>IF(V488="","",IFERROR(VLOOKUP(V488,'Challan Master'!$B$5:$D$124,3,FALSE),""))</f>
        <v/>
      </c>
      <c r="X488" s="22">
        <f>IF(V488="","",IFERROR(VLOOKUP(V488,'Challan Master'!$B$5:$D$124,2,FALSE),""))</f>
        <v/>
      </c>
      <c r="Y488" s="23" t="n"/>
    </row>
    <row r="489">
      <c r="A489" s="22">
        <f>IF(C489="","",ROW()-4)</f>
        <v/>
      </c>
      <c r="B489" s="22">
        <f>IF(C489="","",IF(MONTH(C489)&lt;=3,"Q4",IF(MONTH(C489)&lt;=6,"Q1",IF(MONTH(C489)&lt;=9,"Q2","Q3"))))</f>
        <v/>
      </c>
      <c r="C489" s="26" t="n"/>
      <c r="D489" s="23" t="n"/>
      <c r="E489" s="19" t="n"/>
      <c r="F489" s="22">
        <f>IF(E489="","",IFERROR(VLOOKUP(E489,'Vendor Master'!$B$5:$Q$54,2,FALSE),""))</f>
        <v/>
      </c>
      <c r="G489" s="22">
        <f>IF(E489="","",IFERROR(VLOOKUP(E489,'Vendor Master'!$B$5:$Q$54,4,FALSE),""))</f>
        <v/>
      </c>
      <c r="H489" s="20">
        <f>IF(E489="","",IFERROR(VLOOKUP(G489,'Rate Master'!$B$5:$C$16,2,FALSE),""))</f>
        <v/>
      </c>
      <c r="I489" s="28" t="n"/>
      <c r="J489" s="29">
        <f>IF(E489="","",IFERROR(IF(VLOOKUP(E489,'Vendor Master'!$B$5:$Q$54,12,FALSE)="Y",VLOOKUP(E489,'Vendor Master'!$B$5:$Q$54,14,FALSE),0),""))</f>
        <v/>
      </c>
      <c r="K489" s="30">
        <f>IF(OR(E489="",I489="",J489=""),"",I489*J489)</f>
        <v/>
      </c>
      <c r="L489" s="30">
        <f>IF(OR(E489="",I489=""),"",I489+IF(K489="",0,K489))</f>
        <v/>
      </c>
      <c r="M489" s="25">
        <f>IF(E489="","",IFERROR(IF(F489="",0.2,IF(AND(VLOOKUP(E489,'Vendor Master'!$B$5:$Q$54,7,FALSE)="Y",C489&gt;=VLOOKUP(E489,'Vendor Master'!$B$5:$Q$54,9,FALSE),C489&lt;=VLOOKUP(E489,'Vendor Master'!$B$5:$Q$54,10,FALSE)),VLOOKUP(E489,'Vendor Master'!$B$5:$Q$54,11,FALSE),VLOOKUP(E489,'Vendor Master'!$B$5:$Q$54,6,FALSE))),""))</f>
        <v/>
      </c>
      <c r="N489" s="30">
        <f>IF(OR(E489="",I489="",M489=""),"",I489*M489)</f>
        <v/>
      </c>
      <c r="O489" s="30">
        <f>IF(OR(E489="",L489=""),"",L489-IF(N489="",0,N489))</f>
        <v/>
      </c>
      <c r="P489" s="26" t="n"/>
      <c r="Q489" s="23" t="n"/>
      <c r="R489" s="28" t="n"/>
      <c r="S489" s="22">
        <f>IF(OR(R489="",O489=""),"",IF(ROUND(R489,2)=ROUND(O489,2),"OK","CHECK"))</f>
        <v/>
      </c>
      <c r="T489" s="31">
        <f>IF(OR(R489="",O489=""),"",R489-O489)</f>
        <v/>
      </c>
      <c r="U489" s="19" t="n"/>
      <c r="V489" s="23" t="n"/>
      <c r="W489" s="32">
        <f>IF(V489="","",IFERROR(VLOOKUP(V489,'Challan Master'!$B$5:$D$124,3,FALSE),""))</f>
        <v/>
      </c>
      <c r="X489" s="22">
        <f>IF(V489="","",IFERROR(VLOOKUP(V489,'Challan Master'!$B$5:$D$124,2,FALSE),""))</f>
        <v/>
      </c>
      <c r="Y489" s="23" t="n"/>
    </row>
    <row r="490">
      <c r="A490" s="22">
        <f>IF(C490="","",ROW()-4)</f>
        <v/>
      </c>
      <c r="B490" s="22">
        <f>IF(C490="","",IF(MONTH(C490)&lt;=3,"Q4",IF(MONTH(C490)&lt;=6,"Q1",IF(MONTH(C490)&lt;=9,"Q2","Q3"))))</f>
        <v/>
      </c>
      <c r="C490" s="26" t="n"/>
      <c r="D490" s="23" t="n"/>
      <c r="E490" s="19" t="n"/>
      <c r="F490" s="22">
        <f>IF(E490="","",IFERROR(VLOOKUP(E490,'Vendor Master'!$B$5:$Q$54,2,FALSE),""))</f>
        <v/>
      </c>
      <c r="G490" s="22">
        <f>IF(E490="","",IFERROR(VLOOKUP(E490,'Vendor Master'!$B$5:$Q$54,4,FALSE),""))</f>
        <v/>
      </c>
      <c r="H490" s="20">
        <f>IF(E490="","",IFERROR(VLOOKUP(G490,'Rate Master'!$B$5:$C$16,2,FALSE),""))</f>
        <v/>
      </c>
      <c r="I490" s="28" t="n"/>
      <c r="J490" s="29">
        <f>IF(E490="","",IFERROR(IF(VLOOKUP(E490,'Vendor Master'!$B$5:$Q$54,12,FALSE)="Y",VLOOKUP(E490,'Vendor Master'!$B$5:$Q$54,14,FALSE),0),""))</f>
        <v/>
      </c>
      <c r="K490" s="30">
        <f>IF(OR(E490="",I490="",J490=""),"",I490*J490)</f>
        <v/>
      </c>
      <c r="L490" s="30">
        <f>IF(OR(E490="",I490=""),"",I490+IF(K490="",0,K490))</f>
        <v/>
      </c>
      <c r="M490" s="25">
        <f>IF(E490="","",IFERROR(IF(F490="",0.2,IF(AND(VLOOKUP(E490,'Vendor Master'!$B$5:$Q$54,7,FALSE)="Y",C490&gt;=VLOOKUP(E490,'Vendor Master'!$B$5:$Q$54,9,FALSE),C490&lt;=VLOOKUP(E490,'Vendor Master'!$B$5:$Q$54,10,FALSE)),VLOOKUP(E490,'Vendor Master'!$B$5:$Q$54,11,FALSE),VLOOKUP(E490,'Vendor Master'!$B$5:$Q$54,6,FALSE))),""))</f>
        <v/>
      </c>
      <c r="N490" s="30">
        <f>IF(OR(E490="",I490="",M490=""),"",I490*M490)</f>
        <v/>
      </c>
      <c r="O490" s="30">
        <f>IF(OR(E490="",L490=""),"",L490-IF(N490="",0,N490))</f>
        <v/>
      </c>
      <c r="P490" s="26" t="n"/>
      <c r="Q490" s="23" t="n"/>
      <c r="R490" s="28" t="n"/>
      <c r="S490" s="22">
        <f>IF(OR(R490="",O490=""),"",IF(ROUND(R490,2)=ROUND(O490,2),"OK","CHECK"))</f>
        <v/>
      </c>
      <c r="T490" s="31">
        <f>IF(OR(R490="",O490=""),"",R490-O490)</f>
        <v/>
      </c>
      <c r="U490" s="19" t="n"/>
      <c r="V490" s="23" t="n"/>
      <c r="W490" s="32">
        <f>IF(V490="","",IFERROR(VLOOKUP(V490,'Challan Master'!$B$5:$D$124,3,FALSE),""))</f>
        <v/>
      </c>
      <c r="X490" s="22">
        <f>IF(V490="","",IFERROR(VLOOKUP(V490,'Challan Master'!$B$5:$D$124,2,FALSE),""))</f>
        <v/>
      </c>
      <c r="Y490" s="23" t="n"/>
    </row>
    <row r="491">
      <c r="A491" s="22">
        <f>IF(C491="","",ROW()-4)</f>
        <v/>
      </c>
      <c r="B491" s="22">
        <f>IF(C491="","",IF(MONTH(C491)&lt;=3,"Q4",IF(MONTH(C491)&lt;=6,"Q1",IF(MONTH(C491)&lt;=9,"Q2","Q3"))))</f>
        <v/>
      </c>
      <c r="C491" s="26" t="n"/>
      <c r="D491" s="23" t="n"/>
      <c r="E491" s="19" t="n"/>
      <c r="F491" s="22">
        <f>IF(E491="","",IFERROR(VLOOKUP(E491,'Vendor Master'!$B$5:$Q$54,2,FALSE),""))</f>
        <v/>
      </c>
      <c r="G491" s="22">
        <f>IF(E491="","",IFERROR(VLOOKUP(E491,'Vendor Master'!$B$5:$Q$54,4,FALSE),""))</f>
        <v/>
      </c>
      <c r="H491" s="20">
        <f>IF(E491="","",IFERROR(VLOOKUP(G491,'Rate Master'!$B$5:$C$16,2,FALSE),""))</f>
        <v/>
      </c>
      <c r="I491" s="28" t="n"/>
      <c r="J491" s="29">
        <f>IF(E491="","",IFERROR(IF(VLOOKUP(E491,'Vendor Master'!$B$5:$Q$54,12,FALSE)="Y",VLOOKUP(E491,'Vendor Master'!$B$5:$Q$54,14,FALSE),0),""))</f>
        <v/>
      </c>
      <c r="K491" s="30">
        <f>IF(OR(E491="",I491="",J491=""),"",I491*J491)</f>
        <v/>
      </c>
      <c r="L491" s="30">
        <f>IF(OR(E491="",I491=""),"",I491+IF(K491="",0,K491))</f>
        <v/>
      </c>
      <c r="M491" s="25">
        <f>IF(E491="","",IFERROR(IF(F491="",0.2,IF(AND(VLOOKUP(E491,'Vendor Master'!$B$5:$Q$54,7,FALSE)="Y",C491&gt;=VLOOKUP(E491,'Vendor Master'!$B$5:$Q$54,9,FALSE),C491&lt;=VLOOKUP(E491,'Vendor Master'!$B$5:$Q$54,10,FALSE)),VLOOKUP(E491,'Vendor Master'!$B$5:$Q$54,11,FALSE),VLOOKUP(E491,'Vendor Master'!$B$5:$Q$54,6,FALSE))),""))</f>
        <v/>
      </c>
      <c r="N491" s="30">
        <f>IF(OR(E491="",I491="",M491=""),"",I491*M491)</f>
        <v/>
      </c>
      <c r="O491" s="30">
        <f>IF(OR(E491="",L491=""),"",L491-IF(N491="",0,N491))</f>
        <v/>
      </c>
      <c r="P491" s="26" t="n"/>
      <c r="Q491" s="23" t="n"/>
      <c r="R491" s="28" t="n"/>
      <c r="S491" s="22">
        <f>IF(OR(R491="",O491=""),"",IF(ROUND(R491,2)=ROUND(O491,2),"OK","CHECK"))</f>
        <v/>
      </c>
      <c r="T491" s="31">
        <f>IF(OR(R491="",O491=""),"",R491-O491)</f>
        <v/>
      </c>
      <c r="U491" s="19" t="n"/>
      <c r="V491" s="23" t="n"/>
      <c r="W491" s="32">
        <f>IF(V491="","",IFERROR(VLOOKUP(V491,'Challan Master'!$B$5:$D$124,3,FALSE),""))</f>
        <v/>
      </c>
      <c r="X491" s="22">
        <f>IF(V491="","",IFERROR(VLOOKUP(V491,'Challan Master'!$B$5:$D$124,2,FALSE),""))</f>
        <v/>
      </c>
      <c r="Y491" s="23" t="n"/>
    </row>
    <row r="492">
      <c r="A492" s="22">
        <f>IF(C492="","",ROW()-4)</f>
        <v/>
      </c>
      <c r="B492" s="22">
        <f>IF(C492="","",IF(MONTH(C492)&lt;=3,"Q4",IF(MONTH(C492)&lt;=6,"Q1",IF(MONTH(C492)&lt;=9,"Q2","Q3"))))</f>
        <v/>
      </c>
      <c r="C492" s="26" t="n"/>
      <c r="D492" s="23" t="n"/>
      <c r="E492" s="19" t="n"/>
      <c r="F492" s="22">
        <f>IF(E492="","",IFERROR(VLOOKUP(E492,'Vendor Master'!$B$5:$Q$54,2,FALSE),""))</f>
        <v/>
      </c>
      <c r="G492" s="22">
        <f>IF(E492="","",IFERROR(VLOOKUP(E492,'Vendor Master'!$B$5:$Q$54,4,FALSE),""))</f>
        <v/>
      </c>
      <c r="H492" s="20">
        <f>IF(E492="","",IFERROR(VLOOKUP(G492,'Rate Master'!$B$5:$C$16,2,FALSE),""))</f>
        <v/>
      </c>
      <c r="I492" s="28" t="n"/>
      <c r="J492" s="29">
        <f>IF(E492="","",IFERROR(IF(VLOOKUP(E492,'Vendor Master'!$B$5:$Q$54,12,FALSE)="Y",VLOOKUP(E492,'Vendor Master'!$B$5:$Q$54,14,FALSE),0),""))</f>
        <v/>
      </c>
      <c r="K492" s="30">
        <f>IF(OR(E492="",I492="",J492=""),"",I492*J492)</f>
        <v/>
      </c>
      <c r="L492" s="30">
        <f>IF(OR(E492="",I492=""),"",I492+IF(K492="",0,K492))</f>
        <v/>
      </c>
      <c r="M492" s="25">
        <f>IF(E492="","",IFERROR(IF(F492="",0.2,IF(AND(VLOOKUP(E492,'Vendor Master'!$B$5:$Q$54,7,FALSE)="Y",C492&gt;=VLOOKUP(E492,'Vendor Master'!$B$5:$Q$54,9,FALSE),C492&lt;=VLOOKUP(E492,'Vendor Master'!$B$5:$Q$54,10,FALSE)),VLOOKUP(E492,'Vendor Master'!$B$5:$Q$54,11,FALSE),VLOOKUP(E492,'Vendor Master'!$B$5:$Q$54,6,FALSE))),""))</f>
        <v/>
      </c>
      <c r="N492" s="30">
        <f>IF(OR(E492="",I492="",M492=""),"",I492*M492)</f>
        <v/>
      </c>
      <c r="O492" s="30">
        <f>IF(OR(E492="",L492=""),"",L492-IF(N492="",0,N492))</f>
        <v/>
      </c>
      <c r="P492" s="26" t="n"/>
      <c r="Q492" s="23" t="n"/>
      <c r="R492" s="28" t="n"/>
      <c r="S492" s="22">
        <f>IF(OR(R492="",O492=""),"",IF(ROUND(R492,2)=ROUND(O492,2),"OK","CHECK"))</f>
        <v/>
      </c>
      <c r="T492" s="31">
        <f>IF(OR(R492="",O492=""),"",R492-O492)</f>
        <v/>
      </c>
      <c r="U492" s="19" t="n"/>
      <c r="V492" s="23" t="n"/>
      <c r="W492" s="32">
        <f>IF(V492="","",IFERROR(VLOOKUP(V492,'Challan Master'!$B$5:$D$124,3,FALSE),""))</f>
        <v/>
      </c>
      <c r="X492" s="22">
        <f>IF(V492="","",IFERROR(VLOOKUP(V492,'Challan Master'!$B$5:$D$124,2,FALSE),""))</f>
        <v/>
      </c>
      <c r="Y492" s="23" t="n"/>
    </row>
    <row r="493">
      <c r="A493" s="22">
        <f>IF(C493="","",ROW()-4)</f>
        <v/>
      </c>
      <c r="B493" s="22">
        <f>IF(C493="","",IF(MONTH(C493)&lt;=3,"Q4",IF(MONTH(C493)&lt;=6,"Q1",IF(MONTH(C493)&lt;=9,"Q2","Q3"))))</f>
        <v/>
      </c>
      <c r="C493" s="26" t="n"/>
      <c r="D493" s="23" t="n"/>
      <c r="E493" s="19" t="n"/>
      <c r="F493" s="22">
        <f>IF(E493="","",IFERROR(VLOOKUP(E493,'Vendor Master'!$B$5:$Q$54,2,FALSE),""))</f>
        <v/>
      </c>
      <c r="G493" s="22">
        <f>IF(E493="","",IFERROR(VLOOKUP(E493,'Vendor Master'!$B$5:$Q$54,4,FALSE),""))</f>
        <v/>
      </c>
      <c r="H493" s="20">
        <f>IF(E493="","",IFERROR(VLOOKUP(G493,'Rate Master'!$B$5:$C$16,2,FALSE),""))</f>
        <v/>
      </c>
      <c r="I493" s="28" t="n"/>
      <c r="J493" s="29">
        <f>IF(E493="","",IFERROR(IF(VLOOKUP(E493,'Vendor Master'!$B$5:$Q$54,12,FALSE)="Y",VLOOKUP(E493,'Vendor Master'!$B$5:$Q$54,14,FALSE),0),""))</f>
        <v/>
      </c>
      <c r="K493" s="30">
        <f>IF(OR(E493="",I493="",J493=""),"",I493*J493)</f>
        <v/>
      </c>
      <c r="L493" s="30">
        <f>IF(OR(E493="",I493=""),"",I493+IF(K493="",0,K493))</f>
        <v/>
      </c>
      <c r="M493" s="25">
        <f>IF(E493="","",IFERROR(IF(F493="",0.2,IF(AND(VLOOKUP(E493,'Vendor Master'!$B$5:$Q$54,7,FALSE)="Y",C493&gt;=VLOOKUP(E493,'Vendor Master'!$B$5:$Q$54,9,FALSE),C493&lt;=VLOOKUP(E493,'Vendor Master'!$B$5:$Q$54,10,FALSE)),VLOOKUP(E493,'Vendor Master'!$B$5:$Q$54,11,FALSE),VLOOKUP(E493,'Vendor Master'!$B$5:$Q$54,6,FALSE))),""))</f>
        <v/>
      </c>
      <c r="N493" s="30">
        <f>IF(OR(E493="",I493="",M493=""),"",I493*M493)</f>
        <v/>
      </c>
      <c r="O493" s="30">
        <f>IF(OR(E493="",L493=""),"",L493-IF(N493="",0,N493))</f>
        <v/>
      </c>
      <c r="P493" s="26" t="n"/>
      <c r="Q493" s="23" t="n"/>
      <c r="R493" s="28" t="n"/>
      <c r="S493" s="22">
        <f>IF(OR(R493="",O493=""),"",IF(ROUND(R493,2)=ROUND(O493,2),"OK","CHECK"))</f>
        <v/>
      </c>
      <c r="T493" s="31">
        <f>IF(OR(R493="",O493=""),"",R493-O493)</f>
        <v/>
      </c>
      <c r="U493" s="19" t="n"/>
      <c r="V493" s="23" t="n"/>
      <c r="W493" s="32">
        <f>IF(V493="","",IFERROR(VLOOKUP(V493,'Challan Master'!$B$5:$D$124,3,FALSE),""))</f>
        <v/>
      </c>
      <c r="X493" s="22">
        <f>IF(V493="","",IFERROR(VLOOKUP(V493,'Challan Master'!$B$5:$D$124,2,FALSE),""))</f>
        <v/>
      </c>
      <c r="Y493" s="23" t="n"/>
    </row>
    <row r="494">
      <c r="A494" s="22">
        <f>IF(C494="","",ROW()-4)</f>
        <v/>
      </c>
      <c r="B494" s="22">
        <f>IF(C494="","",IF(MONTH(C494)&lt;=3,"Q4",IF(MONTH(C494)&lt;=6,"Q1",IF(MONTH(C494)&lt;=9,"Q2","Q3"))))</f>
        <v/>
      </c>
      <c r="C494" s="26" t="n"/>
      <c r="D494" s="23" t="n"/>
      <c r="E494" s="19" t="n"/>
      <c r="F494" s="22">
        <f>IF(E494="","",IFERROR(VLOOKUP(E494,'Vendor Master'!$B$5:$Q$54,2,FALSE),""))</f>
        <v/>
      </c>
      <c r="G494" s="22">
        <f>IF(E494="","",IFERROR(VLOOKUP(E494,'Vendor Master'!$B$5:$Q$54,4,FALSE),""))</f>
        <v/>
      </c>
      <c r="H494" s="20">
        <f>IF(E494="","",IFERROR(VLOOKUP(G494,'Rate Master'!$B$5:$C$16,2,FALSE),""))</f>
        <v/>
      </c>
      <c r="I494" s="28" t="n"/>
      <c r="J494" s="29">
        <f>IF(E494="","",IFERROR(IF(VLOOKUP(E494,'Vendor Master'!$B$5:$Q$54,12,FALSE)="Y",VLOOKUP(E494,'Vendor Master'!$B$5:$Q$54,14,FALSE),0),""))</f>
        <v/>
      </c>
      <c r="K494" s="30">
        <f>IF(OR(E494="",I494="",J494=""),"",I494*J494)</f>
        <v/>
      </c>
      <c r="L494" s="30">
        <f>IF(OR(E494="",I494=""),"",I494+IF(K494="",0,K494))</f>
        <v/>
      </c>
      <c r="M494" s="25">
        <f>IF(E494="","",IFERROR(IF(F494="",0.2,IF(AND(VLOOKUP(E494,'Vendor Master'!$B$5:$Q$54,7,FALSE)="Y",C494&gt;=VLOOKUP(E494,'Vendor Master'!$B$5:$Q$54,9,FALSE),C494&lt;=VLOOKUP(E494,'Vendor Master'!$B$5:$Q$54,10,FALSE)),VLOOKUP(E494,'Vendor Master'!$B$5:$Q$54,11,FALSE),VLOOKUP(E494,'Vendor Master'!$B$5:$Q$54,6,FALSE))),""))</f>
        <v/>
      </c>
      <c r="N494" s="30">
        <f>IF(OR(E494="",I494="",M494=""),"",I494*M494)</f>
        <v/>
      </c>
      <c r="O494" s="30">
        <f>IF(OR(E494="",L494=""),"",L494-IF(N494="",0,N494))</f>
        <v/>
      </c>
      <c r="P494" s="26" t="n"/>
      <c r="Q494" s="23" t="n"/>
      <c r="R494" s="28" t="n"/>
      <c r="S494" s="22">
        <f>IF(OR(R494="",O494=""),"",IF(ROUND(R494,2)=ROUND(O494,2),"OK","CHECK"))</f>
        <v/>
      </c>
      <c r="T494" s="31">
        <f>IF(OR(R494="",O494=""),"",R494-O494)</f>
        <v/>
      </c>
      <c r="U494" s="19" t="n"/>
      <c r="V494" s="23" t="n"/>
      <c r="W494" s="32">
        <f>IF(V494="","",IFERROR(VLOOKUP(V494,'Challan Master'!$B$5:$D$124,3,FALSE),""))</f>
        <v/>
      </c>
      <c r="X494" s="22">
        <f>IF(V494="","",IFERROR(VLOOKUP(V494,'Challan Master'!$B$5:$D$124,2,FALSE),""))</f>
        <v/>
      </c>
      <c r="Y494" s="23" t="n"/>
    </row>
    <row r="495">
      <c r="A495" s="22">
        <f>IF(C495="","",ROW()-4)</f>
        <v/>
      </c>
      <c r="B495" s="22">
        <f>IF(C495="","",IF(MONTH(C495)&lt;=3,"Q4",IF(MONTH(C495)&lt;=6,"Q1",IF(MONTH(C495)&lt;=9,"Q2","Q3"))))</f>
        <v/>
      </c>
      <c r="C495" s="26" t="n"/>
      <c r="D495" s="23" t="n"/>
      <c r="E495" s="19" t="n"/>
      <c r="F495" s="22">
        <f>IF(E495="","",IFERROR(VLOOKUP(E495,'Vendor Master'!$B$5:$Q$54,2,FALSE),""))</f>
        <v/>
      </c>
      <c r="G495" s="22">
        <f>IF(E495="","",IFERROR(VLOOKUP(E495,'Vendor Master'!$B$5:$Q$54,4,FALSE),""))</f>
        <v/>
      </c>
      <c r="H495" s="20">
        <f>IF(E495="","",IFERROR(VLOOKUP(G495,'Rate Master'!$B$5:$C$16,2,FALSE),""))</f>
        <v/>
      </c>
      <c r="I495" s="28" t="n"/>
      <c r="J495" s="29">
        <f>IF(E495="","",IFERROR(IF(VLOOKUP(E495,'Vendor Master'!$B$5:$Q$54,12,FALSE)="Y",VLOOKUP(E495,'Vendor Master'!$B$5:$Q$54,14,FALSE),0),""))</f>
        <v/>
      </c>
      <c r="K495" s="30">
        <f>IF(OR(E495="",I495="",J495=""),"",I495*J495)</f>
        <v/>
      </c>
      <c r="L495" s="30">
        <f>IF(OR(E495="",I495=""),"",I495+IF(K495="",0,K495))</f>
        <v/>
      </c>
      <c r="M495" s="25">
        <f>IF(E495="","",IFERROR(IF(F495="",0.2,IF(AND(VLOOKUP(E495,'Vendor Master'!$B$5:$Q$54,7,FALSE)="Y",C495&gt;=VLOOKUP(E495,'Vendor Master'!$B$5:$Q$54,9,FALSE),C495&lt;=VLOOKUP(E495,'Vendor Master'!$B$5:$Q$54,10,FALSE)),VLOOKUP(E495,'Vendor Master'!$B$5:$Q$54,11,FALSE),VLOOKUP(E495,'Vendor Master'!$B$5:$Q$54,6,FALSE))),""))</f>
        <v/>
      </c>
      <c r="N495" s="30">
        <f>IF(OR(E495="",I495="",M495=""),"",I495*M495)</f>
        <v/>
      </c>
      <c r="O495" s="30">
        <f>IF(OR(E495="",L495=""),"",L495-IF(N495="",0,N495))</f>
        <v/>
      </c>
      <c r="P495" s="26" t="n"/>
      <c r="Q495" s="23" t="n"/>
      <c r="R495" s="28" t="n"/>
      <c r="S495" s="22">
        <f>IF(OR(R495="",O495=""),"",IF(ROUND(R495,2)=ROUND(O495,2),"OK","CHECK"))</f>
        <v/>
      </c>
      <c r="T495" s="31">
        <f>IF(OR(R495="",O495=""),"",R495-O495)</f>
        <v/>
      </c>
      <c r="U495" s="19" t="n"/>
      <c r="V495" s="23" t="n"/>
      <c r="W495" s="32">
        <f>IF(V495="","",IFERROR(VLOOKUP(V495,'Challan Master'!$B$5:$D$124,3,FALSE),""))</f>
        <v/>
      </c>
      <c r="X495" s="22">
        <f>IF(V495="","",IFERROR(VLOOKUP(V495,'Challan Master'!$B$5:$D$124,2,FALSE),""))</f>
        <v/>
      </c>
      <c r="Y495" s="23" t="n"/>
    </row>
    <row r="496">
      <c r="A496" s="22">
        <f>IF(C496="","",ROW()-4)</f>
        <v/>
      </c>
      <c r="B496" s="22">
        <f>IF(C496="","",IF(MONTH(C496)&lt;=3,"Q4",IF(MONTH(C496)&lt;=6,"Q1",IF(MONTH(C496)&lt;=9,"Q2","Q3"))))</f>
        <v/>
      </c>
      <c r="C496" s="26" t="n"/>
      <c r="D496" s="23" t="n"/>
      <c r="E496" s="19" t="n"/>
      <c r="F496" s="22">
        <f>IF(E496="","",IFERROR(VLOOKUP(E496,'Vendor Master'!$B$5:$Q$54,2,FALSE),""))</f>
        <v/>
      </c>
      <c r="G496" s="22">
        <f>IF(E496="","",IFERROR(VLOOKUP(E496,'Vendor Master'!$B$5:$Q$54,4,FALSE),""))</f>
        <v/>
      </c>
      <c r="H496" s="20">
        <f>IF(E496="","",IFERROR(VLOOKUP(G496,'Rate Master'!$B$5:$C$16,2,FALSE),""))</f>
        <v/>
      </c>
      <c r="I496" s="28" t="n"/>
      <c r="J496" s="29">
        <f>IF(E496="","",IFERROR(IF(VLOOKUP(E496,'Vendor Master'!$B$5:$Q$54,12,FALSE)="Y",VLOOKUP(E496,'Vendor Master'!$B$5:$Q$54,14,FALSE),0),""))</f>
        <v/>
      </c>
      <c r="K496" s="30">
        <f>IF(OR(E496="",I496="",J496=""),"",I496*J496)</f>
        <v/>
      </c>
      <c r="L496" s="30">
        <f>IF(OR(E496="",I496=""),"",I496+IF(K496="",0,K496))</f>
        <v/>
      </c>
      <c r="M496" s="25">
        <f>IF(E496="","",IFERROR(IF(F496="",0.2,IF(AND(VLOOKUP(E496,'Vendor Master'!$B$5:$Q$54,7,FALSE)="Y",C496&gt;=VLOOKUP(E496,'Vendor Master'!$B$5:$Q$54,9,FALSE),C496&lt;=VLOOKUP(E496,'Vendor Master'!$B$5:$Q$54,10,FALSE)),VLOOKUP(E496,'Vendor Master'!$B$5:$Q$54,11,FALSE),VLOOKUP(E496,'Vendor Master'!$B$5:$Q$54,6,FALSE))),""))</f>
        <v/>
      </c>
      <c r="N496" s="30">
        <f>IF(OR(E496="",I496="",M496=""),"",I496*M496)</f>
        <v/>
      </c>
      <c r="O496" s="30">
        <f>IF(OR(E496="",L496=""),"",L496-IF(N496="",0,N496))</f>
        <v/>
      </c>
      <c r="P496" s="26" t="n"/>
      <c r="Q496" s="23" t="n"/>
      <c r="R496" s="28" t="n"/>
      <c r="S496" s="22">
        <f>IF(OR(R496="",O496=""),"",IF(ROUND(R496,2)=ROUND(O496,2),"OK","CHECK"))</f>
        <v/>
      </c>
      <c r="T496" s="31">
        <f>IF(OR(R496="",O496=""),"",R496-O496)</f>
        <v/>
      </c>
      <c r="U496" s="19" t="n"/>
      <c r="V496" s="23" t="n"/>
      <c r="W496" s="32">
        <f>IF(V496="","",IFERROR(VLOOKUP(V496,'Challan Master'!$B$5:$D$124,3,FALSE),""))</f>
        <v/>
      </c>
      <c r="X496" s="22">
        <f>IF(V496="","",IFERROR(VLOOKUP(V496,'Challan Master'!$B$5:$D$124,2,FALSE),""))</f>
        <v/>
      </c>
      <c r="Y496" s="23" t="n"/>
    </row>
    <row r="497">
      <c r="A497" s="22">
        <f>IF(C497="","",ROW()-4)</f>
        <v/>
      </c>
      <c r="B497" s="22">
        <f>IF(C497="","",IF(MONTH(C497)&lt;=3,"Q4",IF(MONTH(C497)&lt;=6,"Q1",IF(MONTH(C497)&lt;=9,"Q2","Q3"))))</f>
        <v/>
      </c>
      <c r="C497" s="26" t="n"/>
      <c r="D497" s="23" t="n"/>
      <c r="E497" s="19" t="n"/>
      <c r="F497" s="22">
        <f>IF(E497="","",IFERROR(VLOOKUP(E497,'Vendor Master'!$B$5:$Q$54,2,FALSE),""))</f>
        <v/>
      </c>
      <c r="G497" s="22">
        <f>IF(E497="","",IFERROR(VLOOKUP(E497,'Vendor Master'!$B$5:$Q$54,4,FALSE),""))</f>
        <v/>
      </c>
      <c r="H497" s="20">
        <f>IF(E497="","",IFERROR(VLOOKUP(G497,'Rate Master'!$B$5:$C$16,2,FALSE),""))</f>
        <v/>
      </c>
      <c r="I497" s="28" t="n"/>
      <c r="J497" s="29">
        <f>IF(E497="","",IFERROR(IF(VLOOKUP(E497,'Vendor Master'!$B$5:$Q$54,12,FALSE)="Y",VLOOKUP(E497,'Vendor Master'!$B$5:$Q$54,14,FALSE),0),""))</f>
        <v/>
      </c>
      <c r="K497" s="30">
        <f>IF(OR(E497="",I497="",J497=""),"",I497*J497)</f>
        <v/>
      </c>
      <c r="L497" s="30">
        <f>IF(OR(E497="",I497=""),"",I497+IF(K497="",0,K497))</f>
        <v/>
      </c>
      <c r="M497" s="25">
        <f>IF(E497="","",IFERROR(IF(F497="",0.2,IF(AND(VLOOKUP(E497,'Vendor Master'!$B$5:$Q$54,7,FALSE)="Y",C497&gt;=VLOOKUP(E497,'Vendor Master'!$B$5:$Q$54,9,FALSE),C497&lt;=VLOOKUP(E497,'Vendor Master'!$B$5:$Q$54,10,FALSE)),VLOOKUP(E497,'Vendor Master'!$B$5:$Q$54,11,FALSE),VLOOKUP(E497,'Vendor Master'!$B$5:$Q$54,6,FALSE))),""))</f>
        <v/>
      </c>
      <c r="N497" s="30">
        <f>IF(OR(E497="",I497="",M497=""),"",I497*M497)</f>
        <v/>
      </c>
      <c r="O497" s="30">
        <f>IF(OR(E497="",L497=""),"",L497-IF(N497="",0,N497))</f>
        <v/>
      </c>
      <c r="P497" s="26" t="n"/>
      <c r="Q497" s="23" t="n"/>
      <c r="R497" s="28" t="n"/>
      <c r="S497" s="22">
        <f>IF(OR(R497="",O497=""),"",IF(ROUND(R497,2)=ROUND(O497,2),"OK","CHECK"))</f>
        <v/>
      </c>
      <c r="T497" s="31">
        <f>IF(OR(R497="",O497=""),"",R497-O497)</f>
        <v/>
      </c>
      <c r="U497" s="19" t="n"/>
      <c r="V497" s="23" t="n"/>
      <c r="W497" s="32">
        <f>IF(V497="","",IFERROR(VLOOKUP(V497,'Challan Master'!$B$5:$D$124,3,FALSE),""))</f>
        <v/>
      </c>
      <c r="X497" s="22">
        <f>IF(V497="","",IFERROR(VLOOKUP(V497,'Challan Master'!$B$5:$D$124,2,FALSE),""))</f>
        <v/>
      </c>
      <c r="Y497" s="23" t="n"/>
    </row>
    <row r="498">
      <c r="A498" s="22">
        <f>IF(C498="","",ROW()-4)</f>
        <v/>
      </c>
      <c r="B498" s="22">
        <f>IF(C498="","",IF(MONTH(C498)&lt;=3,"Q4",IF(MONTH(C498)&lt;=6,"Q1",IF(MONTH(C498)&lt;=9,"Q2","Q3"))))</f>
        <v/>
      </c>
      <c r="C498" s="26" t="n"/>
      <c r="D498" s="23" t="n"/>
      <c r="E498" s="19" t="n"/>
      <c r="F498" s="22">
        <f>IF(E498="","",IFERROR(VLOOKUP(E498,'Vendor Master'!$B$5:$Q$54,2,FALSE),""))</f>
        <v/>
      </c>
      <c r="G498" s="22">
        <f>IF(E498="","",IFERROR(VLOOKUP(E498,'Vendor Master'!$B$5:$Q$54,4,FALSE),""))</f>
        <v/>
      </c>
      <c r="H498" s="20">
        <f>IF(E498="","",IFERROR(VLOOKUP(G498,'Rate Master'!$B$5:$C$16,2,FALSE),""))</f>
        <v/>
      </c>
      <c r="I498" s="28" t="n"/>
      <c r="J498" s="29">
        <f>IF(E498="","",IFERROR(IF(VLOOKUP(E498,'Vendor Master'!$B$5:$Q$54,12,FALSE)="Y",VLOOKUP(E498,'Vendor Master'!$B$5:$Q$54,14,FALSE),0),""))</f>
        <v/>
      </c>
      <c r="K498" s="30">
        <f>IF(OR(E498="",I498="",J498=""),"",I498*J498)</f>
        <v/>
      </c>
      <c r="L498" s="30">
        <f>IF(OR(E498="",I498=""),"",I498+IF(K498="",0,K498))</f>
        <v/>
      </c>
      <c r="M498" s="25">
        <f>IF(E498="","",IFERROR(IF(F498="",0.2,IF(AND(VLOOKUP(E498,'Vendor Master'!$B$5:$Q$54,7,FALSE)="Y",C498&gt;=VLOOKUP(E498,'Vendor Master'!$B$5:$Q$54,9,FALSE),C498&lt;=VLOOKUP(E498,'Vendor Master'!$B$5:$Q$54,10,FALSE)),VLOOKUP(E498,'Vendor Master'!$B$5:$Q$54,11,FALSE),VLOOKUP(E498,'Vendor Master'!$B$5:$Q$54,6,FALSE))),""))</f>
        <v/>
      </c>
      <c r="N498" s="30">
        <f>IF(OR(E498="",I498="",M498=""),"",I498*M498)</f>
        <v/>
      </c>
      <c r="O498" s="30">
        <f>IF(OR(E498="",L498=""),"",L498-IF(N498="",0,N498))</f>
        <v/>
      </c>
      <c r="P498" s="26" t="n"/>
      <c r="Q498" s="23" t="n"/>
      <c r="R498" s="28" t="n"/>
      <c r="S498" s="22">
        <f>IF(OR(R498="",O498=""),"",IF(ROUND(R498,2)=ROUND(O498,2),"OK","CHECK"))</f>
        <v/>
      </c>
      <c r="T498" s="31">
        <f>IF(OR(R498="",O498=""),"",R498-O498)</f>
        <v/>
      </c>
      <c r="U498" s="19" t="n"/>
      <c r="V498" s="23" t="n"/>
      <c r="W498" s="32">
        <f>IF(V498="","",IFERROR(VLOOKUP(V498,'Challan Master'!$B$5:$D$124,3,FALSE),""))</f>
        <v/>
      </c>
      <c r="X498" s="22">
        <f>IF(V498="","",IFERROR(VLOOKUP(V498,'Challan Master'!$B$5:$D$124,2,FALSE),""))</f>
        <v/>
      </c>
      <c r="Y498" s="23" t="n"/>
    </row>
    <row r="499">
      <c r="A499" s="22">
        <f>IF(C499="","",ROW()-4)</f>
        <v/>
      </c>
      <c r="B499" s="22">
        <f>IF(C499="","",IF(MONTH(C499)&lt;=3,"Q4",IF(MONTH(C499)&lt;=6,"Q1",IF(MONTH(C499)&lt;=9,"Q2","Q3"))))</f>
        <v/>
      </c>
      <c r="C499" s="26" t="n"/>
      <c r="D499" s="23" t="n"/>
      <c r="E499" s="19" t="n"/>
      <c r="F499" s="22">
        <f>IF(E499="","",IFERROR(VLOOKUP(E499,'Vendor Master'!$B$5:$Q$54,2,FALSE),""))</f>
        <v/>
      </c>
      <c r="G499" s="22">
        <f>IF(E499="","",IFERROR(VLOOKUP(E499,'Vendor Master'!$B$5:$Q$54,4,FALSE),""))</f>
        <v/>
      </c>
      <c r="H499" s="20">
        <f>IF(E499="","",IFERROR(VLOOKUP(G499,'Rate Master'!$B$5:$C$16,2,FALSE),""))</f>
        <v/>
      </c>
      <c r="I499" s="28" t="n"/>
      <c r="J499" s="29">
        <f>IF(E499="","",IFERROR(IF(VLOOKUP(E499,'Vendor Master'!$B$5:$Q$54,12,FALSE)="Y",VLOOKUP(E499,'Vendor Master'!$B$5:$Q$54,14,FALSE),0),""))</f>
        <v/>
      </c>
      <c r="K499" s="30">
        <f>IF(OR(E499="",I499="",J499=""),"",I499*J499)</f>
        <v/>
      </c>
      <c r="L499" s="30">
        <f>IF(OR(E499="",I499=""),"",I499+IF(K499="",0,K499))</f>
        <v/>
      </c>
      <c r="M499" s="25">
        <f>IF(E499="","",IFERROR(IF(F499="",0.2,IF(AND(VLOOKUP(E499,'Vendor Master'!$B$5:$Q$54,7,FALSE)="Y",C499&gt;=VLOOKUP(E499,'Vendor Master'!$B$5:$Q$54,9,FALSE),C499&lt;=VLOOKUP(E499,'Vendor Master'!$B$5:$Q$54,10,FALSE)),VLOOKUP(E499,'Vendor Master'!$B$5:$Q$54,11,FALSE),VLOOKUP(E499,'Vendor Master'!$B$5:$Q$54,6,FALSE))),""))</f>
        <v/>
      </c>
      <c r="N499" s="30">
        <f>IF(OR(E499="",I499="",M499=""),"",I499*M499)</f>
        <v/>
      </c>
      <c r="O499" s="30">
        <f>IF(OR(E499="",L499=""),"",L499-IF(N499="",0,N499))</f>
        <v/>
      </c>
      <c r="P499" s="26" t="n"/>
      <c r="Q499" s="23" t="n"/>
      <c r="R499" s="28" t="n"/>
      <c r="S499" s="22">
        <f>IF(OR(R499="",O499=""),"",IF(ROUND(R499,2)=ROUND(O499,2),"OK","CHECK"))</f>
        <v/>
      </c>
      <c r="T499" s="31">
        <f>IF(OR(R499="",O499=""),"",R499-O499)</f>
        <v/>
      </c>
      <c r="U499" s="19" t="n"/>
      <c r="V499" s="23" t="n"/>
      <c r="W499" s="32">
        <f>IF(V499="","",IFERROR(VLOOKUP(V499,'Challan Master'!$B$5:$D$124,3,FALSE),""))</f>
        <v/>
      </c>
      <c r="X499" s="22">
        <f>IF(V499="","",IFERROR(VLOOKUP(V499,'Challan Master'!$B$5:$D$124,2,FALSE),""))</f>
        <v/>
      </c>
      <c r="Y499" s="23" t="n"/>
    </row>
    <row r="500">
      <c r="A500" s="22">
        <f>IF(C500="","",ROW()-4)</f>
        <v/>
      </c>
      <c r="B500" s="22">
        <f>IF(C500="","",IF(MONTH(C500)&lt;=3,"Q4",IF(MONTH(C500)&lt;=6,"Q1",IF(MONTH(C500)&lt;=9,"Q2","Q3"))))</f>
        <v/>
      </c>
      <c r="C500" s="26" t="n"/>
      <c r="D500" s="23" t="n"/>
      <c r="E500" s="19" t="n"/>
      <c r="F500" s="22">
        <f>IF(E500="","",IFERROR(VLOOKUP(E500,'Vendor Master'!$B$5:$Q$54,2,FALSE),""))</f>
        <v/>
      </c>
      <c r="G500" s="22">
        <f>IF(E500="","",IFERROR(VLOOKUP(E500,'Vendor Master'!$B$5:$Q$54,4,FALSE),""))</f>
        <v/>
      </c>
      <c r="H500" s="20">
        <f>IF(E500="","",IFERROR(VLOOKUP(G500,'Rate Master'!$B$5:$C$16,2,FALSE),""))</f>
        <v/>
      </c>
      <c r="I500" s="28" t="n"/>
      <c r="J500" s="29">
        <f>IF(E500="","",IFERROR(IF(VLOOKUP(E500,'Vendor Master'!$B$5:$Q$54,12,FALSE)="Y",VLOOKUP(E500,'Vendor Master'!$B$5:$Q$54,14,FALSE),0),""))</f>
        <v/>
      </c>
      <c r="K500" s="30">
        <f>IF(OR(E500="",I500="",J500=""),"",I500*J500)</f>
        <v/>
      </c>
      <c r="L500" s="30">
        <f>IF(OR(E500="",I500=""),"",I500+IF(K500="",0,K500))</f>
        <v/>
      </c>
      <c r="M500" s="25">
        <f>IF(E500="","",IFERROR(IF(F500="",0.2,IF(AND(VLOOKUP(E500,'Vendor Master'!$B$5:$Q$54,7,FALSE)="Y",C500&gt;=VLOOKUP(E500,'Vendor Master'!$B$5:$Q$54,9,FALSE),C500&lt;=VLOOKUP(E500,'Vendor Master'!$B$5:$Q$54,10,FALSE)),VLOOKUP(E500,'Vendor Master'!$B$5:$Q$54,11,FALSE),VLOOKUP(E500,'Vendor Master'!$B$5:$Q$54,6,FALSE))),""))</f>
        <v/>
      </c>
      <c r="N500" s="30">
        <f>IF(OR(E500="",I500="",M500=""),"",I500*M500)</f>
        <v/>
      </c>
      <c r="O500" s="30">
        <f>IF(OR(E500="",L500=""),"",L500-IF(N500="",0,N500))</f>
        <v/>
      </c>
      <c r="P500" s="26" t="n"/>
      <c r="Q500" s="23" t="n"/>
      <c r="R500" s="28" t="n"/>
      <c r="S500" s="22">
        <f>IF(OR(R500="",O500=""),"",IF(ROUND(R500,2)=ROUND(O500,2),"OK","CHECK"))</f>
        <v/>
      </c>
      <c r="T500" s="31">
        <f>IF(OR(R500="",O500=""),"",R500-O500)</f>
        <v/>
      </c>
      <c r="U500" s="19" t="n"/>
      <c r="V500" s="23" t="n"/>
      <c r="W500" s="32">
        <f>IF(V500="","",IFERROR(VLOOKUP(V500,'Challan Master'!$B$5:$D$124,3,FALSE),""))</f>
        <v/>
      </c>
      <c r="X500" s="22">
        <f>IF(V500="","",IFERROR(VLOOKUP(V500,'Challan Master'!$B$5:$D$124,2,FALSE),""))</f>
        <v/>
      </c>
      <c r="Y500" s="23" t="n"/>
    </row>
    <row r="501">
      <c r="A501" s="22">
        <f>IF(C501="","",ROW()-4)</f>
        <v/>
      </c>
      <c r="B501" s="22">
        <f>IF(C501="","",IF(MONTH(C501)&lt;=3,"Q4",IF(MONTH(C501)&lt;=6,"Q1",IF(MONTH(C501)&lt;=9,"Q2","Q3"))))</f>
        <v/>
      </c>
      <c r="C501" s="26" t="n"/>
      <c r="D501" s="23" t="n"/>
      <c r="E501" s="19" t="n"/>
      <c r="F501" s="22">
        <f>IF(E501="","",IFERROR(VLOOKUP(E501,'Vendor Master'!$B$5:$Q$54,2,FALSE),""))</f>
        <v/>
      </c>
      <c r="G501" s="22">
        <f>IF(E501="","",IFERROR(VLOOKUP(E501,'Vendor Master'!$B$5:$Q$54,4,FALSE),""))</f>
        <v/>
      </c>
      <c r="H501" s="20">
        <f>IF(E501="","",IFERROR(VLOOKUP(G501,'Rate Master'!$B$5:$C$16,2,FALSE),""))</f>
        <v/>
      </c>
      <c r="I501" s="28" t="n"/>
      <c r="J501" s="29">
        <f>IF(E501="","",IFERROR(IF(VLOOKUP(E501,'Vendor Master'!$B$5:$Q$54,12,FALSE)="Y",VLOOKUP(E501,'Vendor Master'!$B$5:$Q$54,14,FALSE),0),""))</f>
        <v/>
      </c>
      <c r="K501" s="30">
        <f>IF(OR(E501="",I501="",J501=""),"",I501*J501)</f>
        <v/>
      </c>
      <c r="L501" s="30">
        <f>IF(OR(E501="",I501=""),"",I501+IF(K501="",0,K501))</f>
        <v/>
      </c>
      <c r="M501" s="25">
        <f>IF(E501="","",IFERROR(IF(F501="",0.2,IF(AND(VLOOKUP(E501,'Vendor Master'!$B$5:$Q$54,7,FALSE)="Y",C501&gt;=VLOOKUP(E501,'Vendor Master'!$B$5:$Q$54,9,FALSE),C501&lt;=VLOOKUP(E501,'Vendor Master'!$B$5:$Q$54,10,FALSE)),VLOOKUP(E501,'Vendor Master'!$B$5:$Q$54,11,FALSE),VLOOKUP(E501,'Vendor Master'!$B$5:$Q$54,6,FALSE))),""))</f>
        <v/>
      </c>
      <c r="N501" s="30">
        <f>IF(OR(E501="",I501="",M501=""),"",I501*M501)</f>
        <v/>
      </c>
      <c r="O501" s="30">
        <f>IF(OR(E501="",L501=""),"",L501-IF(N501="",0,N501))</f>
        <v/>
      </c>
      <c r="P501" s="26" t="n"/>
      <c r="Q501" s="23" t="n"/>
      <c r="R501" s="28" t="n"/>
      <c r="S501" s="22">
        <f>IF(OR(R501="",O501=""),"",IF(ROUND(R501,2)=ROUND(O501,2),"OK","CHECK"))</f>
        <v/>
      </c>
      <c r="T501" s="31">
        <f>IF(OR(R501="",O501=""),"",R501-O501)</f>
        <v/>
      </c>
      <c r="U501" s="19" t="n"/>
      <c r="V501" s="23" t="n"/>
      <c r="W501" s="32">
        <f>IF(V501="","",IFERROR(VLOOKUP(V501,'Challan Master'!$B$5:$D$124,3,FALSE),""))</f>
        <v/>
      </c>
      <c r="X501" s="22">
        <f>IF(V501="","",IFERROR(VLOOKUP(V501,'Challan Master'!$B$5:$D$124,2,FALSE),""))</f>
        <v/>
      </c>
      <c r="Y501" s="23" t="n"/>
    </row>
    <row r="502">
      <c r="A502" s="22">
        <f>IF(C502="","",ROW()-4)</f>
        <v/>
      </c>
      <c r="B502" s="22">
        <f>IF(C502="","",IF(MONTH(C502)&lt;=3,"Q4",IF(MONTH(C502)&lt;=6,"Q1",IF(MONTH(C502)&lt;=9,"Q2","Q3"))))</f>
        <v/>
      </c>
      <c r="C502" s="26" t="n"/>
      <c r="D502" s="23" t="n"/>
      <c r="E502" s="19" t="n"/>
      <c r="F502" s="22">
        <f>IF(E502="","",IFERROR(VLOOKUP(E502,'Vendor Master'!$B$5:$Q$54,2,FALSE),""))</f>
        <v/>
      </c>
      <c r="G502" s="22">
        <f>IF(E502="","",IFERROR(VLOOKUP(E502,'Vendor Master'!$B$5:$Q$54,4,FALSE),""))</f>
        <v/>
      </c>
      <c r="H502" s="20">
        <f>IF(E502="","",IFERROR(VLOOKUP(G502,'Rate Master'!$B$5:$C$16,2,FALSE),""))</f>
        <v/>
      </c>
      <c r="I502" s="28" t="n"/>
      <c r="J502" s="29">
        <f>IF(E502="","",IFERROR(IF(VLOOKUP(E502,'Vendor Master'!$B$5:$Q$54,12,FALSE)="Y",VLOOKUP(E502,'Vendor Master'!$B$5:$Q$54,14,FALSE),0),""))</f>
        <v/>
      </c>
      <c r="K502" s="30">
        <f>IF(OR(E502="",I502="",J502=""),"",I502*J502)</f>
        <v/>
      </c>
      <c r="L502" s="30">
        <f>IF(OR(E502="",I502=""),"",I502+IF(K502="",0,K502))</f>
        <v/>
      </c>
      <c r="M502" s="25">
        <f>IF(E502="","",IFERROR(IF(F502="",0.2,IF(AND(VLOOKUP(E502,'Vendor Master'!$B$5:$Q$54,7,FALSE)="Y",C502&gt;=VLOOKUP(E502,'Vendor Master'!$B$5:$Q$54,9,FALSE),C502&lt;=VLOOKUP(E502,'Vendor Master'!$B$5:$Q$54,10,FALSE)),VLOOKUP(E502,'Vendor Master'!$B$5:$Q$54,11,FALSE),VLOOKUP(E502,'Vendor Master'!$B$5:$Q$54,6,FALSE))),""))</f>
        <v/>
      </c>
      <c r="N502" s="30">
        <f>IF(OR(E502="",I502="",M502=""),"",I502*M502)</f>
        <v/>
      </c>
      <c r="O502" s="30">
        <f>IF(OR(E502="",L502=""),"",L502-IF(N502="",0,N502))</f>
        <v/>
      </c>
      <c r="P502" s="26" t="n"/>
      <c r="Q502" s="23" t="n"/>
      <c r="R502" s="28" t="n"/>
      <c r="S502" s="22">
        <f>IF(OR(R502="",O502=""),"",IF(ROUND(R502,2)=ROUND(O502,2),"OK","CHECK"))</f>
        <v/>
      </c>
      <c r="T502" s="31">
        <f>IF(OR(R502="",O502=""),"",R502-O502)</f>
        <v/>
      </c>
      <c r="U502" s="19" t="n"/>
      <c r="V502" s="23" t="n"/>
      <c r="W502" s="32">
        <f>IF(V502="","",IFERROR(VLOOKUP(V502,'Challan Master'!$B$5:$D$124,3,FALSE),""))</f>
        <v/>
      </c>
      <c r="X502" s="22">
        <f>IF(V502="","",IFERROR(VLOOKUP(V502,'Challan Master'!$B$5:$D$124,2,FALSE),""))</f>
        <v/>
      </c>
      <c r="Y502" s="23" t="n"/>
    </row>
    <row r="503">
      <c r="A503" s="22">
        <f>IF(C503="","",ROW()-4)</f>
        <v/>
      </c>
      <c r="B503" s="22">
        <f>IF(C503="","",IF(MONTH(C503)&lt;=3,"Q4",IF(MONTH(C503)&lt;=6,"Q1",IF(MONTH(C503)&lt;=9,"Q2","Q3"))))</f>
        <v/>
      </c>
      <c r="C503" s="26" t="n"/>
      <c r="D503" s="23" t="n"/>
      <c r="E503" s="19" t="n"/>
      <c r="F503" s="22">
        <f>IF(E503="","",IFERROR(VLOOKUP(E503,'Vendor Master'!$B$5:$Q$54,2,FALSE),""))</f>
        <v/>
      </c>
      <c r="G503" s="22">
        <f>IF(E503="","",IFERROR(VLOOKUP(E503,'Vendor Master'!$B$5:$Q$54,4,FALSE),""))</f>
        <v/>
      </c>
      <c r="H503" s="20">
        <f>IF(E503="","",IFERROR(VLOOKUP(G503,'Rate Master'!$B$5:$C$16,2,FALSE),""))</f>
        <v/>
      </c>
      <c r="I503" s="28" t="n"/>
      <c r="J503" s="29">
        <f>IF(E503="","",IFERROR(IF(VLOOKUP(E503,'Vendor Master'!$B$5:$Q$54,12,FALSE)="Y",VLOOKUP(E503,'Vendor Master'!$B$5:$Q$54,14,FALSE),0),""))</f>
        <v/>
      </c>
      <c r="K503" s="30">
        <f>IF(OR(E503="",I503="",J503=""),"",I503*J503)</f>
        <v/>
      </c>
      <c r="L503" s="30">
        <f>IF(OR(E503="",I503=""),"",I503+IF(K503="",0,K503))</f>
        <v/>
      </c>
      <c r="M503" s="25">
        <f>IF(E503="","",IFERROR(IF(F503="",0.2,IF(AND(VLOOKUP(E503,'Vendor Master'!$B$5:$Q$54,7,FALSE)="Y",C503&gt;=VLOOKUP(E503,'Vendor Master'!$B$5:$Q$54,9,FALSE),C503&lt;=VLOOKUP(E503,'Vendor Master'!$B$5:$Q$54,10,FALSE)),VLOOKUP(E503,'Vendor Master'!$B$5:$Q$54,11,FALSE),VLOOKUP(E503,'Vendor Master'!$B$5:$Q$54,6,FALSE))),""))</f>
        <v/>
      </c>
      <c r="N503" s="30">
        <f>IF(OR(E503="",I503="",M503=""),"",I503*M503)</f>
        <v/>
      </c>
      <c r="O503" s="30">
        <f>IF(OR(E503="",L503=""),"",L503-IF(N503="",0,N503))</f>
        <v/>
      </c>
      <c r="P503" s="26" t="n"/>
      <c r="Q503" s="23" t="n"/>
      <c r="R503" s="28" t="n"/>
      <c r="S503" s="22">
        <f>IF(OR(R503="",O503=""),"",IF(ROUND(R503,2)=ROUND(O503,2),"OK","CHECK"))</f>
        <v/>
      </c>
      <c r="T503" s="31">
        <f>IF(OR(R503="",O503=""),"",R503-O503)</f>
        <v/>
      </c>
      <c r="U503" s="19" t="n"/>
      <c r="V503" s="23" t="n"/>
      <c r="W503" s="32">
        <f>IF(V503="","",IFERROR(VLOOKUP(V503,'Challan Master'!$B$5:$D$124,3,FALSE),""))</f>
        <v/>
      </c>
      <c r="X503" s="22">
        <f>IF(V503="","",IFERROR(VLOOKUP(V503,'Challan Master'!$B$5:$D$124,2,FALSE),""))</f>
        <v/>
      </c>
      <c r="Y503" s="23" t="n"/>
    </row>
    <row r="504">
      <c r="A504" s="22">
        <f>IF(C504="","",ROW()-4)</f>
        <v/>
      </c>
      <c r="B504" s="22">
        <f>IF(C504="","",IF(MONTH(C504)&lt;=3,"Q4",IF(MONTH(C504)&lt;=6,"Q1",IF(MONTH(C504)&lt;=9,"Q2","Q3"))))</f>
        <v/>
      </c>
      <c r="C504" s="26" t="n"/>
      <c r="D504" s="23" t="n"/>
      <c r="E504" s="19" t="n"/>
      <c r="F504" s="22">
        <f>IF(E504="","",IFERROR(VLOOKUP(E504,'Vendor Master'!$B$5:$Q$54,2,FALSE),""))</f>
        <v/>
      </c>
      <c r="G504" s="22">
        <f>IF(E504="","",IFERROR(VLOOKUP(E504,'Vendor Master'!$B$5:$Q$54,4,FALSE),""))</f>
        <v/>
      </c>
      <c r="H504" s="20">
        <f>IF(E504="","",IFERROR(VLOOKUP(G504,'Rate Master'!$B$5:$C$16,2,FALSE),""))</f>
        <v/>
      </c>
      <c r="I504" s="28" t="n"/>
      <c r="J504" s="29">
        <f>IF(E504="","",IFERROR(IF(VLOOKUP(E504,'Vendor Master'!$B$5:$Q$54,12,FALSE)="Y",VLOOKUP(E504,'Vendor Master'!$B$5:$Q$54,14,FALSE),0),""))</f>
        <v/>
      </c>
      <c r="K504" s="30">
        <f>IF(OR(E504="",I504="",J504=""),"",I504*J504)</f>
        <v/>
      </c>
      <c r="L504" s="30">
        <f>IF(OR(E504="",I504=""),"",I504+IF(K504="",0,K504))</f>
        <v/>
      </c>
      <c r="M504" s="25">
        <f>IF(E504="","",IFERROR(IF(F504="",0.2,IF(AND(VLOOKUP(E504,'Vendor Master'!$B$5:$Q$54,7,FALSE)="Y",C504&gt;=VLOOKUP(E504,'Vendor Master'!$B$5:$Q$54,9,FALSE),C504&lt;=VLOOKUP(E504,'Vendor Master'!$B$5:$Q$54,10,FALSE)),VLOOKUP(E504,'Vendor Master'!$B$5:$Q$54,11,FALSE),VLOOKUP(E504,'Vendor Master'!$B$5:$Q$54,6,FALSE))),""))</f>
        <v/>
      </c>
      <c r="N504" s="30">
        <f>IF(OR(E504="",I504="",M504=""),"",I504*M504)</f>
        <v/>
      </c>
      <c r="O504" s="30">
        <f>IF(OR(E504="",L504=""),"",L504-IF(N504="",0,N504))</f>
        <v/>
      </c>
      <c r="P504" s="26" t="n"/>
      <c r="Q504" s="23" t="n"/>
      <c r="R504" s="28" t="n"/>
      <c r="S504" s="22">
        <f>IF(OR(R504="",O504=""),"",IF(ROUND(R504,2)=ROUND(O504,2),"OK","CHECK"))</f>
        <v/>
      </c>
      <c r="T504" s="31">
        <f>IF(OR(R504="",O504=""),"",R504-O504)</f>
        <v/>
      </c>
      <c r="U504" s="19" t="n"/>
      <c r="V504" s="23" t="n"/>
      <c r="W504" s="32">
        <f>IF(V504="","",IFERROR(VLOOKUP(V504,'Challan Master'!$B$5:$D$124,3,FALSE),""))</f>
        <v/>
      </c>
      <c r="X504" s="22">
        <f>IF(V504="","",IFERROR(VLOOKUP(V504,'Challan Master'!$B$5:$D$124,2,FALSE),""))</f>
        <v/>
      </c>
      <c r="Y504" s="23" t="n"/>
    </row>
    <row r="505">
      <c r="A505" s="22">
        <f>IF(C505="","",ROW()-4)</f>
        <v/>
      </c>
      <c r="B505" s="22">
        <f>IF(C505="","",IF(MONTH(C505)&lt;=3,"Q4",IF(MONTH(C505)&lt;=6,"Q1",IF(MONTH(C505)&lt;=9,"Q2","Q3"))))</f>
        <v/>
      </c>
      <c r="C505" s="26" t="n"/>
      <c r="D505" s="23" t="n"/>
      <c r="E505" s="19" t="n"/>
      <c r="F505" s="22">
        <f>IF(E505="","",IFERROR(VLOOKUP(E505,'Vendor Master'!$B$5:$Q$54,2,FALSE),""))</f>
        <v/>
      </c>
      <c r="G505" s="22">
        <f>IF(E505="","",IFERROR(VLOOKUP(E505,'Vendor Master'!$B$5:$Q$54,4,FALSE),""))</f>
        <v/>
      </c>
      <c r="H505" s="20">
        <f>IF(E505="","",IFERROR(VLOOKUP(G505,'Rate Master'!$B$5:$C$16,2,FALSE),""))</f>
        <v/>
      </c>
      <c r="I505" s="28" t="n"/>
      <c r="J505" s="29">
        <f>IF(E505="","",IFERROR(IF(VLOOKUP(E505,'Vendor Master'!$B$5:$Q$54,12,FALSE)="Y",VLOOKUP(E505,'Vendor Master'!$B$5:$Q$54,14,FALSE),0),""))</f>
        <v/>
      </c>
      <c r="K505" s="30">
        <f>IF(OR(E505="",I505="",J505=""),"",I505*J505)</f>
        <v/>
      </c>
      <c r="L505" s="30">
        <f>IF(OR(E505="",I505=""),"",I505+IF(K505="",0,K505))</f>
        <v/>
      </c>
      <c r="M505" s="25">
        <f>IF(E505="","",IFERROR(IF(F505="",0.2,IF(AND(VLOOKUP(E505,'Vendor Master'!$B$5:$Q$54,7,FALSE)="Y",C505&gt;=VLOOKUP(E505,'Vendor Master'!$B$5:$Q$54,9,FALSE),C505&lt;=VLOOKUP(E505,'Vendor Master'!$B$5:$Q$54,10,FALSE)),VLOOKUP(E505,'Vendor Master'!$B$5:$Q$54,11,FALSE),VLOOKUP(E505,'Vendor Master'!$B$5:$Q$54,6,FALSE))),""))</f>
        <v/>
      </c>
      <c r="N505" s="30">
        <f>IF(OR(E505="",I505="",M505=""),"",I505*M505)</f>
        <v/>
      </c>
      <c r="O505" s="30">
        <f>IF(OR(E505="",L505=""),"",L505-IF(N505="",0,N505))</f>
        <v/>
      </c>
      <c r="P505" s="26" t="n"/>
      <c r="Q505" s="23" t="n"/>
      <c r="R505" s="28" t="n"/>
      <c r="S505" s="22">
        <f>IF(OR(R505="",O505=""),"",IF(ROUND(R505,2)=ROUND(O505,2),"OK","CHECK"))</f>
        <v/>
      </c>
      <c r="T505" s="31">
        <f>IF(OR(R505="",O505=""),"",R505-O505)</f>
        <v/>
      </c>
      <c r="U505" s="19" t="n"/>
      <c r="V505" s="23" t="n"/>
      <c r="W505" s="32">
        <f>IF(V505="","",IFERROR(VLOOKUP(V505,'Challan Master'!$B$5:$D$124,3,FALSE),""))</f>
        <v/>
      </c>
      <c r="X505" s="22">
        <f>IF(V505="","",IFERROR(VLOOKUP(V505,'Challan Master'!$B$5:$D$124,2,FALSE),""))</f>
        <v/>
      </c>
      <c r="Y505" s="23" t="n"/>
    </row>
    <row r="506">
      <c r="A506" s="22">
        <f>IF(C506="","",ROW()-4)</f>
        <v/>
      </c>
      <c r="B506" s="22">
        <f>IF(C506="","",IF(MONTH(C506)&lt;=3,"Q4",IF(MONTH(C506)&lt;=6,"Q1",IF(MONTH(C506)&lt;=9,"Q2","Q3"))))</f>
        <v/>
      </c>
      <c r="C506" s="26" t="n"/>
      <c r="D506" s="23" t="n"/>
      <c r="E506" s="19" t="n"/>
      <c r="F506" s="22">
        <f>IF(E506="","",IFERROR(VLOOKUP(E506,'Vendor Master'!$B$5:$Q$54,2,FALSE),""))</f>
        <v/>
      </c>
      <c r="G506" s="22">
        <f>IF(E506="","",IFERROR(VLOOKUP(E506,'Vendor Master'!$B$5:$Q$54,4,FALSE),""))</f>
        <v/>
      </c>
      <c r="H506" s="20">
        <f>IF(E506="","",IFERROR(VLOOKUP(G506,'Rate Master'!$B$5:$C$16,2,FALSE),""))</f>
        <v/>
      </c>
      <c r="I506" s="28" t="n"/>
      <c r="J506" s="29">
        <f>IF(E506="","",IFERROR(IF(VLOOKUP(E506,'Vendor Master'!$B$5:$Q$54,12,FALSE)="Y",VLOOKUP(E506,'Vendor Master'!$B$5:$Q$54,14,FALSE),0),""))</f>
        <v/>
      </c>
      <c r="K506" s="30">
        <f>IF(OR(E506="",I506="",J506=""),"",I506*J506)</f>
        <v/>
      </c>
      <c r="L506" s="30">
        <f>IF(OR(E506="",I506=""),"",I506+IF(K506="",0,K506))</f>
        <v/>
      </c>
      <c r="M506" s="25">
        <f>IF(E506="","",IFERROR(IF(F506="",0.2,IF(AND(VLOOKUP(E506,'Vendor Master'!$B$5:$Q$54,7,FALSE)="Y",C506&gt;=VLOOKUP(E506,'Vendor Master'!$B$5:$Q$54,9,FALSE),C506&lt;=VLOOKUP(E506,'Vendor Master'!$B$5:$Q$54,10,FALSE)),VLOOKUP(E506,'Vendor Master'!$B$5:$Q$54,11,FALSE),VLOOKUP(E506,'Vendor Master'!$B$5:$Q$54,6,FALSE))),""))</f>
        <v/>
      </c>
      <c r="N506" s="30">
        <f>IF(OR(E506="",I506="",M506=""),"",I506*M506)</f>
        <v/>
      </c>
      <c r="O506" s="30">
        <f>IF(OR(E506="",L506=""),"",L506-IF(N506="",0,N506))</f>
        <v/>
      </c>
      <c r="P506" s="26" t="n"/>
      <c r="Q506" s="23" t="n"/>
      <c r="R506" s="28" t="n"/>
      <c r="S506" s="22">
        <f>IF(OR(R506="",O506=""),"",IF(ROUND(R506,2)=ROUND(O506,2),"OK","CHECK"))</f>
        <v/>
      </c>
      <c r="T506" s="31">
        <f>IF(OR(R506="",O506=""),"",R506-O506)</f>
        <v/>
      </c>
      <c r="U506" s="19" t="n"/>
      <c r="V506" s="23" t="n"/>
      <c r="W506" s="32">
        <f>IF(V506="","",IFERROR(VLOOKUP(V506,'Challan Master'!$B$5:$D$124,3,FALSE),""))</f>
        <v/>
      </c>
      <c r="X506" s="22">
        <f>IF(V506="","",IFERROR(VLOOKUP(V506,'Challan Master'!$B$5:$D$124,2,FALSE),""))</f>
        <v/>
      </c>
      <c r="Y506" s="23" t="n"/>
    </row>
    <row r="507">
      <c r="A507" s="22">
        <f>IF(C507="","",ROW()-4)</f>
        <v/>
      </c>
      <c r="B507" s="22">
        <f>IF(C507="","",IF(MONTH(C507)&lt;=3,"Q4",IF(MONTH(C507)&lt;=6,"Q1",IF(MONTH(C507)&lt;=9,"Q2","Q3"))))</f>
        <v/>
      </c>
      <c r="C507" s="26" t="n"/>
      <c r="D507" s="23" t="n"/>
      <c r="E507" s="19" t="n"/>
      <c r="F507" s="22">
        <f>IF(E507="","",IFERROR(VLOOKUP(E507,'Vendor Master'!$B$5:$Q$54,2,FALSE),""))</f>
        <v/>
      </c>
      <c r="G507" s="22">
        <f>IF(E507="","",IFERROR(VLOOKUP(E507,'Vendor Master'!$B$5:$Q$54,4,FALSE),""))</f>
        <v/>
      </c>
      <c r="H507" s="20">
        <f>IF(E507="","",IFERROR(VLOOKUP(G507,'Rate Master'!$B$5:$C$16,2,FALSE),""))</f>
        <v/>
      </c>
      <c r="I507" s="28" t="n"/>
      <c r="J507" s="29">
        <f>IF(E507="","",IFERROR(IF(VLOOKUP(E507,'Vendor Master'!$B$5:$Q$54,12,FALSE)="Y",VLOOKUP(E507,'Vendor Master'!$B$5:$Q$54,14,FALSE),0),""))</f>
        <v/>
      </c>
      <c r="K507" s="30">
        <f>IF(OR(E507="",I507="",J507=""),"",I507*J507)</f>
        <v/>
      </c>
      <c r="L507" s="30">
        <f>IF(OR(E507="",I507=""),"",I507+IF(K507="",0,K507))</f>
        <v/>
      </c>
      <c r="M507" s="25">
        <f>IF(E507="","",IFERROR(IF(F507="",0.2,IF(AND(VLOOKUP(E507,'Vendor Master'!$B$5:$Q$54,7,FALSE)="Y",C507&gt;=VLOOKUP(E507,'Vendor Master'!$B$5:$Q$54,9,FALSE),C507&lt;=VLOOKUP(E507,'Vendor Master'!$B$5:$Q$54,10,FALSE)),VLOOKUP(E507,'Vendor Master'!$B$5:$Q$54,11,FALSE),VLOOKUP(E507,'Vendor Master'!$B$5:$Q$54,6,FALSE))),""))</f>
        <v/>
      </c>
      <c r="N507" s="30">
        <f>IF(OR(E507="",I507="",M507=""),"",I507*M507)</f>
        <v/>
      </c>
      <c r="O507" s="30">
        <f>IF(OR(E507="",L507=""),"",L507-IF(N507="",0,N507))</f>
        <v/>
      </c>
      <c r="P507" s="26" t="n"/>
      <c r="Q507" s="23" t="n"/>
      <c r="R507" s="28" t="n"/>
      <c r="S507" s="22">
        <f>IF(OR(R507="",O507=""),"",IF(ROUND(R507,2)=ROUND(O507,2),"OK","CHECK"))</f>
        <v/>
      </c>
      <c r="T507" s="31">
        <f>IF(OR(R507="",O507=""),"",R507-O507)</f>
        <v/>
      </c>
      <c r="U507" s="19" t="n"/>
      <c r="V507" s="23" t="n"/>
      <c r="W507" s="32">
        <f>IF(V507="","",IFERROR(VLOOKUP(V507,'Challan Master'!$B$5:$D$124,3,FALSE),""))</f>
        <v/>
      </c>
      <c r="X507" s="22">
        <f>IF(V507="","",IFERROR(VLOOKUP(V507,'Challan Master'!$B$5:$D$124,2,FALSE),""))</f>
        <v/>
      </c>
      <c r="Y507" s="23" t="n"/>
    </row>
    <row r="508">
      <c r="A508" s="22">
        <f>IF(C508="","",ROW()-4)</f>
        <v/>
      </c>
      <c r="B508" s="22">
        <f>IF(C508="","",IF(MONTH(C508)&lt;=3,"Q4",IF(MONTH(C508)&lt;=6,"Q1",IF(MONTH(C508)&lt;=9,"Q2","Q3"))))</f>
        <v/>
      </c>
      <c r="C508" s="26" t="n"/>
      <c r="D508" s="23" t="n"/>
      <c r="E508" s="19" t="n"/>
      <c r="F508" s="22">
        <f>IF(E508="","",IFERROR(VLOOKUP(E508,'Vendor Master'!$B$5:$Q$54,2,FALSE),""))</f>
        <v/>
      </c>
      <c r="G508" s="22">
        <f>IF(E508="","",IFERROR(VLOOKUP(E508,'Vendor Master'!$B$5:$Q$54,4,FALSE),""))</f>
        <v/>
      </c>
      <c r="H508" s="20">
        <f>IF(E508="","",IFERROR(VLOOKUP(G508,'Rate Master'!$B$5:$C$16,2,FALSE),""))</f>
        <v/>
      </c>
      <c r="I508" s="28" t="n"/>
      <c r="J508" s="29">
        <f>IF(E508="","",IFERROR(IF(VLOOKUP(E508,'Vendor Master'!$B$5:$Q$54,12,FALSE)="Y",VLOOKUP(E508,'Vendor Master'!$B$5:$Q$54,14,FALSE),0),""))</f>
        <v/>
      </c>
      <c r="K508" s="30">
        <f>IF(OR(E508="",I508="",J508=""),"",I508*J508)</f>
        <v/>
      </c>
      <c r="L508" s="30">
        <f>IF(OR(E508="",I508=""),"",I508+IF(K508="",0,K508))</f>
        <v/>
      </c>
      <c r="M508" s="25">
        <f>IF(E508="","",IFERROR(IF(F508="",0.2,IF(AND(VLOOKUP(E508,'Vendor Master'!$B$5:$Q$54,7,FALSE)="Y",C508&gt;=VLOOKUP(E508,'Vendor Master'!$B$5:$Q$54,9,FALSE),C508&lt;=VLOOKUP(E508,'Vendor Master'!$B$5:$Q$54,10,FALSE)),VLOOKUP(E508,'Vendor Master'!$B$5:$Q$54,11,FALSE),VLOOKUP(E508,'Vendor Master'!$B$5:$Q$54,6,FALSE))),""))</f>
        <v/>
      </c>
      <c r="N508" s="30">
        <f>IF(OR(E508="",I508="",M508=""),"",I508*M508)</f>
        <v/>
      </c>
      <c r="O508" s="30">
        <f>IF(OR(E508="",L508=""),"",L508-IF(N508="",0,N508))</f>
        <v/>
      </c>
      <c r="P508" s="26" t="n"/>
      <c r="Q508" s="23" t="n"/>
      <c r="R508" s="28" t="n"/>
      <c r="S508" s="22">
        <f>IF(OR(R508="",O508=""),"",IF(ROUND(R508,2)=ROUND(O508,2),"OK","CHECK"))</f>
        <v/>
      </c>
      <c r="T508" s="31">
        <f>IF(OR(R508="",O508=""),"",R508-O508)</f>
        <v/>
      </c>
      <c r="U508" s="19" t="n"/>
      <c r="V508" s="23" t="n"/>
      <c r="W508" s="32">
        <f>IF(V508="","",IFERROR(VLOOKUP(V508,'Challan Master'!$B$5:$D$124,3,FALSE),""))</f>
        <v/>
      </c>
      <c r="X508" s="22">
        <f>IF(V508="","",IFERROR(VLOOKUP(V508,'Challan Master'!$B$5:$D$124,2,FALSE),""))</f>
        <v/>
      </c>
      <c r="Y508" s="23" t="n"/>
    </row>
    <row r="509">
      <c r="A509" s="22">
        <f>IF(C509="","",ROW()-4)</f>
        <v/>
      </c>
      <c r="B509" s="22">
        <f>IF(C509="","",IF(MONTH(C509)&lt;=3,"Q4",IF(MONTH(C509)&lt;=6,"Q1",IF(MONTH(C509)&lt;=9,"Q2","Q3"))))</f>
        <v/>
      </c>
      <c r="C509" s="26" t="n"/>
      <c r="D509" s="23" t="n"/>
      <c r="E509" s="19" t="n"/>
      <c r="F509" s="22">
        <f>IF(E509="","",IFERROR(VLOOKUP(E509,'Vendor Master'!$B$5:$Q$54,2,FALSE),""))</f>
        <v/>
      </c>
      <c r="G509" s="22">
        <f>IF(E509="","",IFERROR(VLOOKUP(E509,'Vendor Master'!$B$5:$Q$54,4,FALSE),""))</f>
        <v/>
      </c>
      <c r="H509" s="20">
        <f>IF(E509="","",IFERROR(VLOOKUP(G509,'Rate Master'!$B$5:$C$16,2,FALSE),""))</f>
        <v/>
      </c>
      <c r="I509" s="28" t="n"/>
      <c r="J509" s="29">
        <f>IF(E509="","",IFERROR(IF(VLOOKUP(E509,'Vendor Master'!$B$5:$Q$54,12,FALSE)="Y",VLOOKUP(E509,'Vendor Master'!$B$5:$Q$54,14,FALSE),0),""))</f>
        <v/>
      </c>
      <c r="K509" s="30">
        <f>IF(OR(E509="",I509="",J509=""),"",I509*J509)</f>
        <v/>
      </c>
      <c r="L509" s="30">
        <f>IF(OR(E509="",I509=""),"",I509+IF(K509="",0,K509))</f>
        <v/>
      </c>
      <c r="M509" s="25">
        <f>IF(E509="","",IFERROR(IF(F509="",0.2,IF(AND(VLOOKUP(E509,'Vendor Master'!$B$5:$Q$54,7,FALSE)="Y",C509&gt;=VLOOKUP(E509,'Vendor Master'!$B$5:$Q$54,9,FALSE),C509&lt;=VLOOKUP(E509,'Vendor Master'!$B$5:$Q$54,10,FALSE)),VLOOKUP(E509,'Vendor Master'!$B$5:$Q$54,11,FALSE),VLOOKUP(E509,'Vendor Master'!$B$5:$Q$54,6,FALSE))),""))</f>
        <v/>
      </c>
      <c r="N509" s="30">
        <f>IF(OR(E509="",I509="",M509=""),"",I509*M509)</f>
        <v/>
      </c>
      <c r="O509" s="30">
        <f>IF(OR(E509="",L509=""),"",L509-IF(N509="",0,N509))</f>
        <v/>
      </c>
      <c r="P509" s="26" t="n"/>
      <c r="Q509" s="23" t="n"/>
      <c r="R509" s="28" t="n"/>
      <c r="S509" s="22">
        <f>IF(OR(R509="",O509=""),"",IF(ROUND(R509,2)=ROUND(O509,2),"OK","CHECK"))</f>
        <v/>
      </c>
      <c r="T509" s="31">
        <f>IF(OR(R509="",O509=""),"",R509-O509)</f>
        <v/>
      </c>
      <c r="U509" s="19" t="n"/>
      <c r="V509" s="23" t="n"/>
      <c r="W509" s="32">
        <f>IF(V509="","",IFERROR(VLOOKUP(V509,'Challan Master'!$B$5:$D$124,3,FALSE),""))</f>
        <v/>
      </c>
      <c r="X509" s="22">
        <f>IF(V509="","",IFERROR(VLOOKUP(V509,'Challan Master'!$B$5:$D$124,2,FALSE),""))</f>
        <v/>
      </c>
      <c r="Y509" s="23" t="n"/>
    </row>
    <row r="510">
      <c r="A510" s="22">
        <f>IF(C510="","",ROW()-4)</f>
        <v/>
      </c>
      <c r="B510" s="22">
        <f>IF(C510="","",IF(MONTH(C510)&lt;=3,"Q4",IF(MONTH(C510)&lt;=6,"Q1",IF(MONTH(C510)&lt;=9,"Q2","Q3"))))</f>
        <v/>
      </c>
      <c r="C510" s="26" t="n"/>
      <c r="D510" s="23" t="n"/>
      <c r="E510" s="19" t="n"/>
      <c r="F510" s="22">
        <f>IF(E510="","",IFERROR(VLOOKUP(E510,'Vendor Master'!$B$5:$Q$54,2,FALSE),""))</f>
        <v/>
      </c>
      <c r="G510" s="22">
        <f>IF(E510="","",IFERROR(VLOOKUP(E510,'Vendor Master'!$B$5:$Q$54,4,FALSE),""))</f>
        <v/>
      </c>
      <c r="H510" s="20">
        <f>IF(E510="","",IFERROR(VLOOKUP(G510,'Rate Master'!$B$5:$C$16,2,FALSE),""))</f>
        <v/>
      </c>
      <c r="I510" s="28" t="n"/>
      <c r="J510" s="29">
        <f>IF(E510="","",IFERROR(IF(VLOOKUP(E510,'Vendor Master'!$B$5:$Q$54,12,FALSE)="Y",VLOOKUP(E510,'Vendor Master'!$B$5:$Q$54,14,FALSE),0),""))</f>
        <v/>
      </c>
      <c r="K510" s="30">
        <f>IF(OR(E510="",I510="",J510=""),"",I510*J510)</f>
        <v/>
      </c>
      <c r="L510" s="30">
        <f>IF(OR(E510="",I510=""),"",I510+IF(K510="",0,K510))</f>
        <v/>
      </c>
      <c r="M510" s="25">
        <f>IF(E510="","",IFERROR(IF(F510="",0.2,IF(AND(VLOOKUP(E510,'Vendor Master'!$B$5:$Q$54,7,FALSE)="Y",C510&gt;=VLOOKUP(E510,'Vendor Master'!$B$5:$Q$54,9,FALSE),C510&lt;=VLOOKUP(E510,'Vendor Master'!$B$5:$Q$54,10,FALSE)),VLOOKUP(E510,'Vendor Master'!$B$5:$Q$54,11,FALSE),VLOOKUP(E510,'Vendor Master'!$B$5:$Q$54,6,FALSE))),""))</f>
        <v/>
      </c>
      <c r="N510" s="30">
        <f>IF(OR(E510="",I510="",M510=""),"",I510*M510)</f>
        <v/>
      </c>
      <c r="O510" s="30">
        <f>IF(OR(E510="",L510=""),"",L510-IF(N510="",0,N510))</f>
        <v/>
      </c>
      <c r="P510" s="26" t="n"/>
      <c r="Q510" s="23" t="n"/>
      <c r="R510" s="28" t="n"/>
      <c r="S510" s="22">
        <f>IF(OR(R510="",O510=""),"",IF(ROUND(R510,2)=ROUND(O510,2),"OK","CHECK"))</f>
        <v/>
      </c>
      <c r="T510" s="31">
        <f>IF(OR(R510="",O510=""),"",R510-O510)</f>
        <v/>
      </c>
      <c r="U510" s="19" t="n"/>
      <c r="V510" s="23" t="n"/>
      <c r="W510" s="32">
        <f>IF(V510="","",IFERROR(VLOOKUP(V510,'Challan Master'!$B$5:$D$124,3,FALSE),""))</f>
        <v/>
      </c>
      <c r="X510" s="22">
        <f>IF(V510="","",IFERROR(VLOOKUP(V510,'Challan Master'!$B$5:$D$124,2,FALSE),""))</f>
        <v/>
      </c>
      <c r="Y510" s="23" t="n"/>
    </row>
    <row r="511">
      <c r="A511" s="22">
        <f>IF(C511="","",ROW()-4)</f>
        <v/>
      </c>
      <c r="B511" s="22">
        <f>IF(C511="","",IF(MONTH(C511)&lt;=3,"Q4",IF(MONTH(C511)&lt;=6,"Q1",IF(MONTH(C511)&lt;=9,"Q2","Q3"))))</f>
        <v/>
      </c>
      <c r="C511" s="26" t="n"/>
      <c r="D511" s="23" t="n"/>
      <c r="E511" s="19" t="n"/>
      <c r="F511" s="22">
        <f>IF(E511="","",IFERROR(VLOOKUP(E511,'Vendor Master'!$B$5:$Q$54,2,FALSE),""))</f>
        <v/>
      </c>
      <c r="G511" s="22">
        <f>IF(E511="","",IFERROR(VLOOKUP(E511,'Vendor Master'!$B$5:$Q$54,4,FALSE),""))</f>
        <v/>
      </c>
      <c r="H511" s="20">
        <f>IF(E511="","",IFERROR(VLOOKUP(G511,'Rate Master'!$B$5:$C$16,2,FALSE),""))</f>
        <v/>
      </c>
      <c r="I511" s="28" t="n"/>
      <c r="J511" s="29">
        <f>IF(E511="","",IFERROR(IF(VLOOKUP(E511,'Vendor Master'!$B$5:$Q$54,12,FALSE)="Y",VLOOKUP(E511,'Vendor Master'!$B$5:$Q$54,14,FALSE),0),""))</f>
        <v/>
      </c>
      <c r="K511" s="30">
        <f>IF(OR(E511="",I511="",J511=""),"",I511*J511)</f>
        <v/>
      </c>
      <c r="L511" s="30">
        <f>IF(OR(E511="",I511=""),"",I511+IF(K511="",0,K511))</f>
        <v/>
      </c>
      <c r="M511" s="25">
        <f>IF(E511="","",IFERROR(IF(F511="",0.2,IF(AND(VLOOKUP(E511,'Vendor Master'!$B$5:$Q$54,7,FALSE)="Y",C511&gt;=VLOOKUP(E511,'Vendor Master'!$B$5:$Q$54,9,FALSE),C511&lt;=VLOOKUP(E511,'Vendor Master'!$B$5:$Q$54,10,FALSE)),VLOOKUP(E511,'Vendor Master'!$B$5:$Q$54,11,FALSE),VLOOKUP(E511,'Vendor Master'!$B$5:$Q$54,6,FALSE))),""))</f>
        <v/>
      </c>
      <c r="N511" s="30">
        <f>IF(OR(E511="",I511="",M511=""),"",I511*M511)</f>
        <v/>
      </c>
      <c r="O511" s="30">
        <f>IF(OR(E511="",L511=""),"",L511-IF(N511="",0,N511))</f>
        <v/>
      </c>
      <c r="P511" s="26" t="n"/>
      <c r="Q511" s="23" t="n"/>
      <c r="R511" s="28" t="n"/>
      <c r="S511" s="22">
        <f>IF(OR(R511="",O511=""),"",IF(ROUND(R511,2)=ROUND(O511,2),"OK","CHECK"))</f>
        <v/>
      </c>
      <c r="T511" s="31">
        <f>IF(OR(R511="",O511=""),"",R511-O511)</f>
        <v/>
      </c>
      <c r="U511" s="19" t="n"/>
      <c r="V511" s="23" t="n"/>
      <c r="W511" s="32">
        <f>IF(V511="","",IFERROR(VLOOKUP(V511,'Challan Master'!$B$5:$D$124,3,FALSE),""))</f>
        <v/>
      </c>
      <c r="X511" s="22">
        <f>IF(V511="","",IFERROR(VLOOKUP(V511,'Challan Master'!$B$5:$D$124,2,FALSE),""))</f>
        <v/>
      </c>
      <c r="Y511" s="23" t="n"/>
    </row>
    <row r="512">
      <c r="A512" s="22">
        <f>IF(C512="","",ROW()-4)</f>
        <v/>
      </c>
      <c r="B512" s="22">
        <f>IF(C512="","",IF(MONTH(C512)&lt;=3,"Q4",IF(MONTH(C512)&lt;=6,"Q1",IF(MONTH(C512)&lt;=9,"Q2","Q3"))))</f>
        <v/>
      </c>
      <c r="C512" s="26" t="n"/>
      <c r="D512" s="23" t="n"/>
      <c r="E512" s="19" t="n"/>
      <c r="F512" s="22">
        <f>IF(E512="","",IFERROR(VLOOKUP(E512,'Vendor Master'!$B$5:$Q$54,2,FALSE),""))</f>
        <v/>
      </c>
      <c r="G512" s="22">
        <f>IF(E512="","",IFERROR(VLOOKUP(E512,'Vendor Master'!$B$5:$Q$54,4,FALSE),""))</f>
        <v/>
      </c>
      <c r="H512" s="20">
        <f>IF(E512="","",IFERROR(VLOOKUP(G512,'Rate Master'!$B$5:$C$16,2,FALSE),""))</f>
        <v/>
      </c>
      <c r="I512" s="28" t="n"/>
      <c r="J512" s="29">
        <f>IF(E512="","",IFERROR(IF(VLOOKUP(E512,'Vendor Master'!$B$5:$Q$54,12,FALSE)="Y",VLOOKUP(E512,'Vendor Master'!$B$5:$Q$54,14,FALSE),0),""))</f>
        <v/>
      </c>
      <c r="K512" s="30">
        <f>IF(OR(E512="",I512="",J512=""),"",I512*J512)</f>
        <v/>
      </c>
      <c r="L512" s="30">
        <f>IF(OR(E512="",I512=""),"",I512+IF(K512="",0,K512))</f>
        <v/>
      </c>
      <c r="M512" s="25">
        <f>IF(E512="","",IFERROR(IF(F512="",0.2,IF(AND(VLOOKUP(E512,'Vendor Master'!$B$5:$Q$54,7,FALSE)="Y",C512&gt;=VLOOKUP(E512,'Vendor Master'!$B$5:$Q$54,9,FALSE),C512&lt;=VLOOKUP(E512,'Vendor Master'!$B$5:$Q$54,10,FALSE)),VLOOKUP(E512,'Vendor Master'!$B$5:$Q$54,11,FALSE),VLOOKUP(E512,'Vendor Master'!$B$5:$Q$54,6,FALSE))),""))</f>
        <v/>
      </c>
      <c r="N512" s="30">
        <f>IF(OR(E512="",I512="",M512=""),"",I512*M512)</f>
        <v/>
      </c>
      <c r="O512" s="30">
        <f>IF(OR(E512="",L512=""),"",L512-IF(N512="",0,N512))</f>
        <v/>
      </c>
      <c r="P512" s="26" t="n"/>
      <c r="Q512" s="23" t="n"/>
      <c r="R512" s="28" t="n"/>
      <c r="S512" s="22">
        <f>IF(OR(R512="",O512=""),"",IF(ROUND(R512,2)=ROUND(O512,2),"OK","CHECK"))</f>
        <v/>
      </c>
      <c r="T512" s="31">
        <f>IF(OR(R512="",O512=""),"",R512-O512)</f>
        <v/>
      </c>
      <c r="U512" s="19" t="n"/>
      <c r="V512" s="23" t="n"/>
      <c r="W512" s="32">
        <f>IF(V512="","",IFERROR(VLOOKUP(V512,'Challan Master'!$B$5:$D$124,3,FALSE),""))</f>
        <v/>
      </c>
      <c r="X512" s="22">
        <f>IF(V512="","",IFERROR(VLOOKUP(V512,'Challan Master'!$B$5:$D$124,2,FALSE),""))</f>
        <v/>
      </c>
      <c r="Y512" s="23" t="n"/>
    </row>
    <row r="513">
      <c r="A513" s="22">
        <f>IF(C513="","",ROW()-4)</f>
        <v/>
      </c>
      <c r="B513" s="22">
        <f>IF(C513="","",IF(MONTH(C513)&lt;=3,"Q4",IF(MONTH(C513)&lt;=6,"Q1",IF(MONTH(C513)&lt;=9,"Q2","Q3"))))</f>
        <v/>
      </c>
      <c r="C513" s="26" t="n"/>
      <c r="D513" s="23" t="n"/>
      <c r="E513" s="19" t="n"/>
      <c r="F513" s="22">
        <f>IF(E513="","",IFERROR(VLOOKUP(E513,'Vendor Master'!$B$5:$Q$54,2,FALSE),""))</f>
        <v/>
      </c>
      <c r="G513" s="22">
        <f>IF(E513="","",IFERROR(VLOOKUP(E513,'Vendor Master'!$B$5:$Q$54,4,FALSE),""))</f>
        <v/>
      </c>
      <c r="H513" s="20">
        <f>IF(E513="","",IFERROR(VLOOKUP(G513,'Rate Master'!$B$5:$C$16,2,FALSE),""))</f>
        <v/>
      </c>
      <c r="I513" s="28" t="n"/>
      <c r="J513" s="29">
        <f>IF(E513="","",IFERROR(IF(VLOOKUP(E513,'Vendor Master'!$B$5:$Q$54,12,FALSE)="Y",VLOOKUP(E513,'Vendor Master'!$B$5:$Q$54,14,FALSE),0),""))</f>
        <v/>
      </c>
      <c r="K513" s="30">
        <f>IF(OR(E513="",I513="",J513=""),"",I513*J513)</f>
        <v/>
      </c>
      <c r="L513" s="30">
        <f>IF(OR(E513="",I513=""),"",I513+IF(K513="",0,K513))</f>
        <v/>
      </c>
      <c r="M513" s="25">
        <f>IF(E513="","",IFERROR(IF(F513="",0.2,IF(AND(VLOOKUP(E513,'Vendor Master'!$B$5:$Q$54,7,FALSE)="Y",C513&gt;=VLOOKUP(E513,'Vendor Master'!$B$5:$Q$54,9,FALSE),C513&lt;=VLOOKUP(E513,'Vendor Master'!$B$5:$Q$54,10,FALSE)),VLOOKUP(E513,'Vendor Master'!$B$5:$Q$54,11,FALSE),VLOOKUP(E513,'Vendor Master'!$B$5:$Q$54,6,FALSE))),""))</f>
        <v/>
      </c>
      <c r="N513" s="30">
        <f>IF(OR(E513="",I513="",M513=""),"",I513*M513)</f>
        <v/>
      </c>
      <c r="O513" s="30">
        <f>IF(OR(E513="",L513=""),"",L513-IF(N513="",0,N513))</f>
        <v/>
      </c>
      <c r="P513" s="26" t="n"/>
      <c r="Q513" s="23" t="n"/>
      <c r="R513" s="28" t="n"/>
      <c r="S513" s="22">
        <f>IF(OR(R513="",O513=""),"",IF(ROUND(R513,2)=ROUND(O513,2),"OK","CHECK"))</f>
        <v/>
      </c>
      <c r="T513" s="31">
        <f>IF(OR(R513="",O513=""),"",R513-O513)</f>
        <v/>
      </c>
      <c r="U513" s="19" t="n"/>
      <c r="V513" s="23" t="n"/>
      <c r="W513" s="32">
        <f>IF(V513="","",IFERROR(VLOOKUP(V513,'Challan Master'!$B$5:$D$124,3,FALSE),""))</f>
        <v/>
      </c>
      <c r="X513" s="22">
        <f>IF(V513="","",IFERROR(VLOOKUP(V513,'Challan Master'!$B$5:$D$124,2,FALSE),""))</f>
        <v/>
      </c>
      <c r="Y513" s="23" t="n"/>
    </row>
    <row r="514">
      <c r="A514" s="22">
        <f>IF(C514="","",ROW()-4)</f>
        <v/>
      </c>
      <c r="B514" s="22">
        <f>IF(C514="","",IF(MONTH(C514)&lt;=3,"Q4",IF(MONTH(C514)&lt;=6,"Q1",IF(MONTH(C514)&lt;=9,"Q2","Q3"))))</f>
        <v/>
      </c>
      <c r="C514" s="26" t="n"/>
      <c r="D514" s="23" t="n"/>
      <c r="E514" s="19" t="n"/>
      <c r="F514" s="22">
        <f>IF(E514="","",IFERROR(VLOOKUP(E514,'Vendor Master'!$B$5:$Q$54,2,FALSE),""))</f>
        <v/>
      </c>
      <c r="G514" s="22">
        <f>IF(E514="","",IFERROR(VLOOKUP(E514,'Vendor Master'!$B$5:$Q$54,4,FALSE),""))</f>
        <v/>
      </c>
      <c r="H514" s="20">
        <f>IF(E514="","",IFERROR(VLOOKUP(G514,'Rate Master'!$B$5:$C$16,2,FALSE),""))</f>
        <v/>
      </c>
      <c r="I514" s="28" t="n"/>
      <c r="J514" s="29">
        <f>IF(E514="","",IFERROR(IF(VLOOKUP(E514,'Vendor Master'!$B$5:$Q$54,12,FALSE)="Y",VLOOKUP(E514,'Vendor Master'!$B$5:$Q$54,14,FALSE),0),""))</f>
        <v/>
      </c>
      <c r="K514" s="30">
        <f>IF(OR(E514="",I514="",J514=""),"",I514*J514)</f>
        <v/>
      </c>
      <c r="L514" s="30">
        <f>IF(OR(E514="",I514=""),"",I514+IF(K514="",0,K514))</f>
        <v/>
      </c>
      <c r="M514" s="25">
        <f>IF(E514="","",IFERROR(IF(F514="",0.2,IF(AND(VLOOKUP(E514,'Vendor Master'!$B$5:$Q$54,7,FALSE)="Y",C514&gt;=VLOOKUP(E514,'Vendor Master'!$B$5:$Q$54,9,FALSE),C514&lt;=VLOOKUP(E514,'Vendor Master'!$B$5:$Q$54,10,FALSE)),VLOOKUP(E514,'Vendor Master'!$B$5:$Q$54,11,FALSE),VLOOKUP(E514,'Vendor Master'!$B$5:$Q$54,6,FALSE))),""))</f>
        <v/>
      </c>
      <c r="N514" s="30">
        <f>IF(OR(E514="",I514="",M514=""),"",I514*M514)</f>
        <v/>
      </c>
      <c r="O514" s="30">
        <f>IF(OR(E514="",L514=""),"",L514-IF(N514="",0,N514))</f>
        <v/>
      </c>
      <c r="P514" s="26" t="n"/>
      <c r="Q514" s="23" t="n"/>
      <c r="R514" s="28" t="n"/>
      <c r="S514" s="22">
        <f>IF(OR(R514="",O514=""),"",IF(ROUND(R514,2)=ROUND(O514,2),"OK","CHECK"))</f>
        <v/>
      </c>
      <c r="T514" s="31">
        <f>IF(OR(R514="",O514=""),"",R514-O514)</f>
        <v/>
      </c>
      <c r="U514" s="19" t="n"/>
      <c r="V514" s="23" t="n"/>
      <c r="W514" s="32">
        <f>IF(V514="","",IFERROR(VLOOKUP(V514,'Challan Master'!$B$5:$D$124,3,FALSE),""))</f>
        <v/>
      </c>
      <c r="X514" s="22">
        <f>IF(V514="","",IFERROR(VLOOKUP(V514,'Challan Master'!$B$5:$D$124,2,FALSE),""))</f>
        <v/>
      </c>
      <c r="Y514" s="23" t="n"/>
    </row>
    <row r="515">
      <c r="A515" s="22">
        <f>IF(C515="","",ROW()-4)</f>
        <v/>
      </c>
      <c r="B515" s="22">
        <f>IF(C515="","",IF(MONTH(C515)&lt;=3,"Q4",IF(MONTH(C515)&lt;=6,"Q1",IF(MONTH(C515)&lt;=9,"Q2","Q3"))))</f>
        <v/>
      </c>
      <c r="C515" s="26" t="n"/>
      <c r="D515" s="23" t="n"/>
      <c r="E515" s="19" t="n"/>
      <c r="F515" s="22">
        <f>IF(E515="","",IFERROR(VLOOKUP(E515,'Vendor Master'!$B$5:$Q$54,2,FALSE),""))</f>
        <v/>
      </c>
      <c r="G515" s="22">
        <f>IF(E515="","",IFERROR(VLOOKUP(E515,'Vendor Master'!$B$5:$Q$54,4,FALSE),""))</f>
        <v/>
      </c>
      <c r="H515" s="20">
        <f>IF(E515="","",IFERROR(VLOOKUP(G515,'Rate Master'!$B$5:$C$16,2,FALSE),""))</f>
        <v/>
      </c>
      <c r="I515" s="28" t="n"/>
      <c r="J515" s="29">
        <f>IF(E515="","",IFERROR(IF(VLOOKUP(E515,'Vendor Master'!$B$5:$Q$54,12,FALSE)="Y",VLOOKUP(E515,'Vendor Master'!$B$5:$Q$54,14,FALSE),0),""))</f>
        <v/>
      </c>
      <c r="K515" s="30">
        <f>IF(OR(E515="",I515="",J515=""),"",I515*J515)</f>
        <v/>
      </c>
      <c r="L515" s="30">
        <f>IF(OR(E515="",I515=""),"",I515+IF(K515="",0,K515))</f>
        <v/>
      </c>
      <c r="M515" s="25">
        <f>IF(E515="","",IFERROR(IF(F515="",0.2,IF(AND(VLOOKUP(E515,'Vendor Master'!$B$5:$Q$54,7,FALSE)="Y",C515&gt;=VLOOKUP(E515,'Vendor Master'!$B$5:$Q$54,9,FALSE),C515&lt;=VLOOKUP(E515,'Vendor Master'!$B$5:$Q$54,10,FALSE)),VLOOKUP(E515,'Vendor Master'!$B$5:$Q$54,11,FALSE),VLOOKUP(E515,'Vendor Master'!$B$5:$Q$54,6,FALSE))),""))</f>
        <v/>
      </c>
      <c r="N515" s="30">
        <f>IF(OR(E515="",I515="",M515=""),"",I515*M515)</f>
        <v/>
      </c>
      <c r="O515" s="30">
        <f>IF(OR(E515="",L515=""),"",L515-IF(N515="",0,N515))</f>
        <v/>
      </c>
      <c r="P515" s="26" t="n"/>
      <c r="Q515" s="23" t="n"/>
      <c r="R515" s="28" t="n"/>
      <c r="S515" s="22">
        <f>IF(OR(R515="",O515=""),"",IF(ROUND(R515,2)=ROUND(O515,2),"OK","CHECK"))</f>
        <v/>
      </c>
      <c r="T515" s="31">
        <f>IF(OR(R515="",O515=""),"",R515-O515)</f>
        <v/>
      </c>
      <c r="U515" s="19" t="n"/>
      <c r="V515" s="23" t="n"/>
      <c r="W515" s="32">
        <f>IF(V515="","",IFERROR(VLOOKUP(V515,'Challan Master'!$B$5:$D$124,3,FALSE),""))</f>
        <v/>
      </c>
      <c r="X515" s="22">
        <f>IF(V515="","",IFERROR(VLOOKUP(V515,'Challan Master'!$B$5:$D$124,2,FALSE),""))</f>
        <v/>
      </c>
      <c r="Y515" s="23" t="n"/>
    </row>
    <row r="516">
      <c r="A516" s="22">
        <f>IF(C516="","",ROW()-4)</f>
        <v/>
      </c>
      <c r="B516" s="22">
        <f>IF(C516="","",IF(MONTH(C516)&lt;=3,"Q4",IF(MONTH(C516)&lt;=6,"Q1",IF(MONTH(C516)&lt;=9,"Q2","Q3"))))</f>
        <v/>
      </c>
      <c r="C516" s="26" t="n"/>
      <c r="D516" s="23" t="n"/>
      <c r="E516" s="19" t="n"/>
      <c r="F516" s="22">
        <f>IF(E516="","",IFERROR(VLOOKUP(E516,'Vendor Master'!$B$5:$Q$54,2,FALSE),""))</f>
        <v/>
      </c>
      <c r="G516" s="22">
        <f>IF(E516="","",IFERROR(VLOOKUP(E516,'Vendor Master'!$B$5:$Q$54,4,FALSE),""))</f>
        <v/>
      </c>
      <c r="H516" s="20">
        <f>IF(E516="","",IFERROR(VLOOKUP(G516,'Rate Master'!$B$5:$C$16,2,FALSE),""))</f>
        <v/>
      </c>
      <c r="I516" s="28" t="n"/>
      <c r="J516" s="29">
        <f>IF(E516="","",IFERROR(IF(VLOOKUP(E516,'Vendor Master'!$B$5:$Q$54,12,FALSE)="Y",VLOOKUP(E516,'Vendor Master'!$B$5:$Q$54,14,FALSE),0),""))</f>
        <v/>
      </c>
      <c r="K516" s="30">
        <f>IF(OR(E516="",I516="",J516=""),"",I516*J516)</f>
        <v/>
      </c>
      <c r="L516" s="30">
        <f>IF(OR(E516="",I516=""),"",I516+IF(K516="",0,K516))</f>
        <v/>
      </c>
      <c r="M516" s="25">
        <f>IF(E516="","",IFERROR(IF(F516="",0.2,IF(AND(VLOOKUP(E516,'Vendor Master'!$B$5:$Q$54,7,FALSE)="Y",C516&gt;=VLOOKUP(E516,'Vendor Master'!$B$5:$Q$54,9,FALSE),C516&lt;=VLOOKUP(E516,'Vendor Master'!$B$5:$Q$54,10,FALSE)),VLOOKUP(E516,'Vendor Master'!$B$5:$Q$54,11,FALSE),VLOOKUP(E516,'Vendor Master'!$B$5:$Q$54,6,FALSE))),""))</f>
        <v/>
      </c>
      <c r="N516" s="30">
        <f>IF(OR(E516="",I516="",M516=""),"",I516*M516)</f>
        <v/>
      </c>
      <c r="O516" s="30">
        <f>IF(OR(E516="",L516=""),"",L516-IF(N516="",0,N516))</f>
        <v/>
      </c>
      <c r="P516" s="26" t="n"/>
      <c r="Q516" s="23" t="n"/>
      <c r="R516" s="28" t="n"/>
      <c r="S516" s="22">
        <f>IF(OR(R516="",O516=""),"",IF(ROUND(R516,2)=ROUND(O516,2),"OK","CHECK"))</f>
        <v/>
      </c>
      <c r="T516" s="31">
        <f>IF(OR(R516="",O516=""),"",R516-O516)</f>
        <v/>
      </c>
      <c r="U516" s="19" t="n"/>
      <c r="V516" s="23" t="n"/>
      <c r="W516" s="32">
        <f>IF(V516="","",IFERROR(VLOOKUP(V516,'Challan Master'!$B$5:$D$124,3,FALSE),""))</f>
        <v/>
      </c>
      <c r="X516" s="22">
        <f>IF(V516="","",IFERROR(VLOOKUP(V516,'Challan Master'!$B$5:$D$124,2,FALSE),""))</f>
        <v/>
      </c>
      <c r="Y516" s="23" t="n"/>
    </row>
    <row r="517">
      <c r="A517" s="22">
        <f>IF(C517="","",ROW()-4)</f>
        <v/>
      </c>
      <c r="B517" s="22">
        <f>IF(C517="","",IF(MONTH(C517)&lt;=3,"Q4",IF(MONTH(C517)&lt;=6,"Q1",IF(MONTH(C517)&lt;=9,"Q2","Q3"))))</f>
        <v/>
      </c>
      <c r="C517" s="26" t="n"/>
      <c r="D517" s="23" t="n"/>
      <c r="E517" s="19" t="n"/>
      <c r="F517" s="22">
        <f>IF(E517="","",IFERROR(VLOOKUP(E517,'Vendor Master'!$B$5:$Q$54,2,FALSE),""))</f>
        <v/>
      </c>
      <c r="G517" s="22">
        <f>IF(E517="","",IFERROR(VLOOKUP(E517,'Vendor Master'!$B$5:$Q$54,4,FALSE),""))</f>
        <v/>
      </c>
      <c r="H517" s="20">
        <f>IF(E517="","",IFERROR(VLOOKUP(G517,'Rate Master'!$B$5:$C$16,2,FALSE),""))</f>
        <v/>
      </c>
      <c r="I517" s="28" t="n"/>
      <c r="J517" s="29">
        <f>IF(E517="","",IFERROR(IF(VLOOKUP(E517,'Vendor Master'!$B$5:$Q$54,12,FALSE)="Y",VLOOKUP(E517,'Vendor Master'!$B$5:$Q$54,14,FALSE),0),""))</f>
        <v/>
      </c>
      <c r="K517" s="30">
        <f>IF(OR(E517="",I517="",J517=""),"",I517*J517)</f>
        <v/>
      </c>
      <c r="L517" s="30">
        <f>IF(OR(E517="",I517=""),"",I517+IF(K517="",0,K517))</f>
        <v/>
      </c>
      <c r="M517" s="25">
        <f>IF(E517="","",IFERROR(IF(F517="",0.2,IF(AND(VLOOKUP(E517,'Vendor Master'!$B$5:$Q$54,7,FALSE)="Y",C517&gt;=VLOOKUP(E517,'Vendor Master'!$B$5:$Q$54,9,FALSE),C517&lt;=VLOOKUP(E517,'Vendor Master'!$B$5:$Q$54,10,FALSE)),VLOOKUP(E517,'Vendor Master'!$B$5:$Q$54,11,FALSE),VLOOKUP(E517,'Vendor Master'!$B$5:$Q$54,6,FALSE))),""))</f>
        <v/>
      </c>
      <c r="N517" s="30">
        <f>IF(OR(E517="",I517="",M517=""),"",I517*M517)</f>
        <v/>
      </c>
      <c r="O517" s="30">
        <f>IF(OR(E517="",L517=""),"",L517-IF(N517="",0,N517))</f>
        <v/>
      </c>
      <c r="P517" s="26" t="n"/>
      <c r="Q517" s="23" t="n"/>
      <c r="R517" s="28" t="n"/>
      <c r="S517" s="22">
        <f>IF(OR(R517="",O517=""),"",IF(ROUND(R517,2)=ROUND(O517,2),"OK","CHECK"))</f>
        <v/>
      </c>
      <c r="T517" s="31">
        <f>IF(OR(R517="",O517=""),"",R517-O517)</f>
        <v/>
      </c>
      <c r="U517" s="19" t="n"/>
      <c r="V517" s="23" t="n"/>
      <c r="W517" s="32">
        <f>IF(V517="","",IFERROR(VLOOKUP(V517,'Challan Master'!$B$5:$D$124,3,FALSE),""))</f>
        <v/>
      </c>
      <c r="X517" s="22">
        <f>IF(V517="","",IFERROR(VLOOKUP(V517,'Challan Master'!$B$5:$D$124,2,FALSE),""))</f>
        <v/>
      </c>
      <c r="Y517" s="23" t="n"/>
    </row>
    <row r="518">
      <c r="A518" s="22">
        <f>IF(C518="","",ROW()-4)</f>
        <v/>
      </c>
      <c r="B518" s="22">
        <f>IF(C518="","",IF(MONTH(C518)&lt;=3,"Q4",IF(MONTH(C518)&lt;=6,"Q1",IF(MONTH(C518)&lt;=9,"Q2","Q3"))))</f>
        <v/>
      </c>
      <c r="C518" s="26" t="n"/>
      <c r="D518" s="23" t="n"/>
      <c r="E518" s="19" t="n"/>
      <c r="F518" s="22">
        <f>IF(E518="","",IFERROR(VLOOKUP(E518,'Vendor Master'!$B$5:$Q$54,2,FALSE),""))</f>
        <v/>
      </c>
      <c r="G518" s="22">
        <f>IF(E518="","",IFERROR(VLOOKUP(E518,'Vendor Master'!$B$5:$Q$54,4,FALSE),""))</f>
        <v/>
      </c>
      <c r="H518" s="20">
        <f>IF(E518="","",IFERROR(VLOOKUP(G518,'Rate Master'!$B$5:$C$16,2,FALSE),""))</f>
        <v/>
      </c>
      <c r="I518" s="28" t="n"/>
      <c r="J518" s="29">
        <f>IF(E518="","",IFERROR(IF(VLOOKUP(E518,'Vendor Master'!$B$5:$Q$54,12,FALSE)="Y",VLOOKUP(E518,'Vendor Master'!$B$5:$Q$54,14,FALSE),0),""))</f>
        <v/>
      </c>
      <c r="K518" s="30">
        <f>IF(OR(E518="",I518="",J518=""),"",I518*J518)</f>
        <v/>
      </c>
      <c r="L518" s="30">
        <f>IF(OR(E518="",I518=""),"",I518+IF(K518="",0,K518))</f>
        <v/>
      </c>
      <c r="M518" s="25">
        <f>IF(E518="","",IFERROR(IF(F518="",0.2,IF(AND(VLOOKUP(E518,'Vendor Master'!$B$5:$Q$54,7,FALSE)="Y",C518&gt;=VLOOKUP(E518,'Vendor Master'!$B$5:$Q$54,9,FALSE),C518&lt;=VLOOKUP(E518,'Vendor Master'!$B$5:$Q$54,10,FALSE)),VLOOKUP(E518,'Vendor Master'!$B$5:$Q$54,11,FALSE),VLOOKUP(E518,'Vendor Master'!$B$5:$Q$54,6,FALSE))),""))</f>
        <v/>
      </c>
      <c r="N518" s="30">
        <f>IF(OR(E518="",I518="",M518=""),"",I518*M518)</f>
        <v/>
      </c>
      <c r="O518" s="30">
        <f>IF(OR(E518="",L518=""),"",L518-IF(N518="",0,N518))</f>
        <v/>
      </c>
      <c r="P518" s="26" t="n"/>
      <c r="Q518" s="23" t="n"/>
      <c r="R518" s="28" t="n"/>
      <c r="S518" s="22">
        <f>IF(OR(R518="",O518=""),"",IF(ROUND(R518,2)=ROUND(O518,2),"OK","CHECK"))</f>
        <v/>
      </c>
      <c r="T518" s="31">
        <f>IF(OR(R518="",O518=""),"",R518-O518)</f>
        <v/>
      </c>
      <c r="U518" s="19" t="n"/>
      <c r="V518" s="23" t="n"/>
      <c r="W518" s="32">
        <f>IF(V518="","",IFERROR(VLOOKUP(V518,'Challan Master'!$B$5:$D$124,3,FALSE),""))</f>
        <v/>
      </c>
      <c r="X518" s="22">
        <f>IF(V518="","",IFERROR(VLOOKUP(V518,'Challan Master'!$B$5:$D$124,2,FALSE),""))</f>
        <v/>
      </c>
      <c r="Y518" s="23" t="n"/>
    </row>
    <row r="519">
      <c r="A519" s="22">
        <f>IF(C519="","",ROW()-4)</f>
        <v/>
      </c>
      <c r="B519" s="22">
        <f>IF(C519="","",IF(MONTH(C519)&lt;=3,"Q4",IF(MONTH(C519)&lt;=6,"Q1",IF(MONTH(C519)&lt;=9,"Q2","Q3"))))</f>
        <v/>
      </c>
      <c r="C519" s="26" t="n"/>
      <c r="D519" s="23" t="n"/>
      <c r="E519" s="19" t="n"/>
      <c r="F519" s="22">
        <f>IF(E519="","",IFERROR(VLOOKUP(E519,'Vendor Master'!$B$5:$Q$54,2,FALSE),""))</f>
        <v/>
      </c>
      <c r="G519" s="22">
        <f>IF(E519="","",IFERROR(VLOOKUP(E519,'Vendor Master'!$B$5:$Q$54,4,FALSE),""))</f>
        <v/>
      </c>
      <c r="H519" s="20">
        <f>IF(E519="","",IFERROR(VLOOKUP(G519,'Rate Master'!$B$5:$C$16,2,FALSE),""))</f>
        <v/>
      </c>
      <c r="I519" s="28" t="n"/>
      <c r="J519" s="29">
        <f>IF(E519="","",IFERROR(IF(VLOOKUP(E519,'Vendor Master'!$B$5:$Q$54,12,FALSE)="Y",VLOOKUP(E519,'Vendor Master'!$B$5:$Q$54,14,FALSE),0),""))</f>
        <v/>
      </c>
      <c r="K519" s="30">
        <f>IF(OR(E519="",I519="",J519=""),"",I519*J519)</f>
        <v/>
      </c>
      <c r="L519" s="30">
        <f>IF(OR(E519="",I519=""),"",I519+IF(K519="",0,K519))</f>
        <v/>
      </c>
      <c r="M519" s="25">
        <f>IF(E519="","",IFERROR(IF(F519="",0.2,IF(AND(VLOOKUP(E519,'Vendor Master'!$B$5:$Q$54,7,FALSE)="Y",C519&gt;=VLOOKUP(E519,'Vendor Master'!$B$5:$Q$54,9,FALSE),C519&lt;=VLOOKUP(E519,'Vendor Master'!$B$5:$Q$54,10,FALSE)),VLOOKUP(E519,'Vendor Master'!$B$5:$Q$54,11,FALSE),VLOOKUP(E519,'Vendor Master'!$B$5:$Q$54,6,FALSE))),""))</f>
        <v/>
      </c>
      <c r="N519" s="30">
        <f>IF(OR(E519="",I519="",M519=""),"",I519*M519)</f>
        <v/>
      </c>
      <c r="O519" s="30">
        <f>IF(OR(E519="",L519=""),"",L519-IF(N519="",0,N519))</f>
        <v/>
      </c>
      <c r="P519" s="26" t="n"/>
      <c r="Q519" s="23" t="n"/>
      <c r="R519" s="28" t="n"/>
      <c r="S519" s="22">
        <f>IF(OR(R519="",O519=""),"",IF(ROUND(R519,2)=ROUND(O519,2),"OK","CHECK"))</f>
        <v/>
      </c>
      <c r="T519" s="31">
        <f>IF(OR(R519="",O519=""),"",R519-O519)</f>
        <v/>
      </c>
      <c r="U519" s="19" t="n"/>
      <c r="V519" s="23" t="n"/>
      <c r="W519" s="32">
        <f>IF(V519="","",IFERROR(VLOOKUP(V519,'Challan Master'!$B$5:$D$124,3,FALSE),""))</f>
        <v/>
      </c>
      <c r="X519" s="22">
        <f>IF(V519="","",IFERROR(VLOOKUP(V519,'Challan Master'!$B$5:$D$124,2,FALSE),""))</f>
        <v/>
      </c>
      <c r="Y519" s="23" t="n"/>
    </row>
    <row r="520">
      <c r="A520" s="22">
        <f>IF(C520="","",ROW()-4)</f>
        <v/>
      </c>
      <c r="B520" s="22">
        <f>IF(C520="","",IF(MONTH(C520)&lt;=3,"Q4",IF(MONTH(C520)&lt;=6,"Q1",IF(MONTH(C520)&lt;=9,"Q2","Q3"))))</f>
        <v/>
      </c>
      <c r="C520" s="26" t="n"/>
      <c r="D520" s="23" t="n"/>
      <c r="E520" s="19" t="n"/>
      <c r="F520" s="22">
        <f>IF(E520="","",IFERROR(VLOOKUP(E520,'Vendor Master'!$B$5:$Q$54,2,FALSE),""))</f>
        <v/>
      </c>
      <c r="G520" s="22">
        <f>IF(E520="","",IFERROR(VLOOKUP(E520,'Vendor Master'!$B$5:$Q$54,4,FALSE),""))</f>
        <v/>
      </c>
      <c r="H520" s="20">
        <f>IF(E520="","",IFERROR(VLOOKUP(G520,'Rate Master'!$B$5:$C$16,2,FALSE),""))</f>
        <v/>
      </c>
      <c r="I520" s="28" t="n"/>
      <c r="J520" s="29">
        <f>IF(E520="","",IFERROR(IF(VLOOKUP(E520,'Vendor Master'!$B$5:$Q$54,12,FALSE)="Y",VLOOKUP(E520,'Vendor Master'!$B$5:$Q$54,14,FALSE),0),""))</f>
        <v/>
      </c>
      <c r="K520" s="30">
        <f>IF(OR(E520="",I520="",J520=""),"",I520*J520)</f>
        <v/>
      </c>
      <c r="L520" s="30">
        <f>IF(OR(E520="",I520=""),"",I520+IF(K520="",0,K520))</f>
        <v/>
      </c>
      <c r="M520" s="25">
        <f>IF(E520="","",IFERROR(IF(F520="",0.2,IF(AND(VLOOKUP(E520,'Vendor Master'!$B$5:$Q$54,7,FALSE)="Y",C520&gt;=VLOOKUP(E520,'Vendor Master'!$B$5:$Q$54,9,FALSE),C520&lt;=VLOOKUP(E520,'Vendor Master'!$B$5:$Q$54,10,FALSE)),VLOOKUP(E520,'Vendor Master'!$B$5:$Q$54,11,FALSE),VLOOKUP(E520,'Vendor Master'!$B$5:$Q$54,6,FALSE))),""))</f>
        <v/>
      </c>
      <c r="N520" s="30">
        <f>IF(OR(E520="",I520="",M520=""),"",I520*M520)</f>
        <v/>
      </c>
      <c r="O520" s="30">
        <f>IF(OR(E520="",L520=""),"",L520-IF(N520="",0,N520))</f>
        <v/>
      </c>
      <c r="P520" s="26" t="n"/>
      <c r="Q520" s="23" t="n"/>
      <c r="R520" s="28" t="n"/>
      <c r="S520" s="22">
        <f>IF(OR(R520="",O520=""),"",IF(ROUND(R520,2)=ROUND(O520,2),"OK","CHECK"))</f>
        <v/>
      </c>
      <c r="T520" s="31">
        <f>IF(OR(R520="",O520=""),"",R520-O520)</f>
        <v/>
      </c>
      <c r="U520" s="19" t="n"/>
      <c r="V520" s="23" t="n"/>
      <c r="W520" s="32">
        <f>IF(V520="","",IFERROR(VLOOKUP(V520,'Challan Master'!$B$5:$D$124,3,FALSE),""))</f>
        <v/>
      </c>
      <c r="X520" s="22">
        <f>IF(V520="","",IFERROR(VLOOKUP(V520,'Challan Master'!$B$5:$D$124,2,FALSE),""))</f>
        <v/>
      </c>
      <c r="Y520" s="23" t="n"/>
    </row>
    <row r="521">
      <c r="A521" s="22">
        <f>IF(C521="","",ROW()-4)</f>
        <v/>
      </c>
      <c r="B521" s="22">
        <f>IF(C521="","",IF(MONTH(C521)&lt;=3,"Q4",IF(MONTH(C521)&lt;=6,"Q1",IF(MONTH(C521)&lt;=9,"Q2","Q3"))))</f>
        <v/>
      </c>
      <c r="C521" s="26" t="n"/>
      <c r="D521" s="23" t="n"/>
      <c r="E521" s="19" t="n"/>
      <c r="F521" s="22">
        <f>IF(E521="","",IFERROR(VLOOKUP(E521,'Vendor Master'!$B$5:$Q$54,2,FALSE),""))</f>
        <v/>
      </c>
      <c r="G521" s="22">
        <f>IF(E521="","",IFERROR(VLOOKUP(E521,'Vendor Master'!$B$5:$Q$54,4,FALSE),""))</f>
        <v/>
      </c>
      <c r="H521" s="20">
        <f>IF(E521="","",IFERROR(VLOOKUP(G521,'Rate Master'!$B$5:$C$16,2,FALSE),""))</f>
        <v/>
      </c>
      <c r="I521" s="28" t="n"/>
      <c r="J521" s="29">
        <f>IF(E521="","",IFERROR(IF(VLOOKUP(E521,'Vendor Master'!$B$5:$Q$54,12,FALSE)="Y",VLOOKUP(E521,'Vendor Master'!$B$5:$Q$54,14,FALSE),0),""))</f>
        <v/>
      </c>
      <c r="K521" s="30">
        <f>IF(OR(E521="",I521="",J521=""),"",I521*J521)</f>
        <v/>
      </c>
      <c r="L521" s="30">
        <f>IF(OR(E521="",I521=""),"",I521+IF(K521="",0,K521))</f>
        <v/>
      </c>
      <c r="M521" s="25">
        <f>IF(E521="","",IFERROR(IF(F521="",0.2,IF(AND(VLOOKUP(E521,'Vendor Master'!$B$5:$Q$54,7,FALSE)="Y",C521&gt;=VLOOKUP(E521,'Vendor Master'!$B$5:$Q$54,9,FALSE),C521&lt;=VLOOKUP(E521,'Vendor Master'!$B$5:$Q$54,10,FALSE)),VLOOKUP(E521,'Vendor Master'!$B$5:$Q$54,11,FALSE),VLOOKUP(E521,'Vendor Master'!$B$5:$Q$54,6,FALSE))),""))</f>
        <v/>
      </c>
      <c r="N521" s="30">
        <f>IF(OR(E521="",I521="",M521=""),"",I521*M521)</f>
        <v/>
      </c>
      <c r="O521" s="30">
        <f>IF(OR(E521="",L521=""),"",L521-IF(N521="",0,N521))</f>
        <v/>
      </c>
      <c r="P521" s="26" t="n"/>
      <c r="Q521" s="23" t="n"/>
      <c r="R521" s="28" t="n"/>
      <c r="S521" s="22">
        <f>IF(OR(R521="",O521=""),"",IF(ROUND(R521,2)=ROUND(O521,2),"OK","CHECK"))</f>
        <v/>
      </c>
      <c r="T521" s="31">
        <f>IF(OR(R521="",O521=""),"",R521-O521)</f>
        <v/>
      </c>
      <c r="U521" s="19" t="n"/>
      <c r="V521" s="23" t="n"/>
      <c r="W521" s="32">
        <f>IF(V521="","",IFERROR(VLOOKUP(V521,'Challan Master'!$B$5:$D$124,3,FALSE),""))</f>
        <v/>
      </c>
      <c r="X521" s="22">
        <f>IF(V521="","",IFERROR(VLOOKUP(V521,'Challan Master'!$B$5:$D$124,2,FALSE),""))</f>
        <v/>
      </c>
      <c r="Y521" s="23" t="n"/>
    </row>
    <row r="522">
      <c r="A522" s="22">
        <f>IF(C522="","",ROW()-4)</f>
        <v/>
      </c>
      <c r="B522" s="22">
        <f>IF(C522="","",IF(MONTH(C522)&lt;=3,"Q4",IF(MONTH(C522)&lt;=6,"Q1",IF(MONTH(C522)&lt;=9,"Q2","Q3"))))</f>
        <v/>
      </c>
      <c r="C522" s="26" t="n"/>
      <c r="D522" s="23" t="n"/>
      <c r="E522" s="19" t="n"/>
      <c r="F522" s="22">
        <f>IF(E522="","",IFERROR(VLOOKUP(E522,'Vendor Master'!$B$5:$Q$54,2,FALSE),""))</f>
        <v/>
      </c>
      <c r="G522" s="22">
        <f>IF(E522="","",IFERROR(VLOOKUP(E522,'Vendor Master'!$B$5:$Q$54,4,FALSE),""))</f>
        <v/>
      </c>
      <c r="H522" s="20">
        <f>IF(E522="","",IFERROR(VLOOKUP(G522,'Rate Master'!$B$5:$C$16,2,FALSE),""))</f>
        <v/>
      </c>
      <c r="I522" s="28" t="n"/>
      <c r="J522" s="29">
        <f>IF(E522="","",IFERROR(IF(VLOOKUP(E522,'Vendor Master'!$B$5:$Q$54,12,FALSE)="Y",VLOOKUP(E522,'Vendor Master'!$B$5:$Q$54,14,FALSE),0),""))</f>
        <v/>
      </c>
      <c r="K522" s="30">
        <f>IF(OR(E522="",I522="",J522=""),"",I522*J522)</f>
        <v/>
      </c>
      <c r="L522" s="30">
        <f>IF(OR(E522="",I522=""),"",I522+IF(K522="",0,K522))</f>
        <v/>
      </c>
      <c r="M522" s="25">
        <f>IF(E522="","",IFERROR(IF(F522="",0.2,IF(AND(VLOOKUP(E522,'Vendor Master'!$B$5:$Q$54,7,FALSE)="Y",C522&gt;=VLOOKUP(E522,'Vendor Master'!$B$5:$Q$54,9,FALSE),C522&lt;=VLOOKUP(E522,'Vendor Master'!$B$5:$Q$54,10,FALSE)),VLOOKUP(E522,'Vendor Master'!$B$5:$Q$54,11,FALSE),VLOOKUP(E522,'Vendor Master'!$B$5:$Q$54,6,FALSE))),""))</f>
        <v/>
      </c>
      <c r="N522" s="30">
        <f>IF(OR(E522="",I522="",M522=""),"",I522*M522)</f>
        <v/>
      </c>
      <c r="O522" s="30">
        <f>IF(OR(E522="",L522=""),"",L522-IF(N522="",0,N522))</f>
        <v/>
      </c>
      <c r="P522" s="26" t="n"/>
      <c r="Q522" s="23" t="n"/>
      <c r="R522" s="28" t="n"/>
      <c r="S522" s="22">
        <f>IF(OR(R522="",O522=""),"",IF(ROUND(R522,2)=ROUND(O522,2),"OK","CHECK"))</f>
        <v/>
      </c>
      <c r="T522" s="31">
        <f>IF(OR(R522="",O522=""),"",R522-O522)</f>
        <v/>
      </c>
      <c r="U522" s="19" t="n"/>
      <c r="V522" s="23" t="n"/>
      <c r="W522" s="32">
        <f>IF(V522="","",IFERROR(VLOOKUP(V522,'Challan Master'!$B$5:$D$124,3,FALSE),""))</f>
        <v/>
      </c>
      <c r="X522" s="22">
        <f>IF(V522="","",IFERROR(VLOOKUP(V522,'Challan Master'!$B$5:$D$124,2,FALSE),""))</f>
        <v/>
      </c>
      <c r="Y522" s="23" t="n"/>
    </row>
    <row r="523">
      <c r="A523" s="22">
        <f>IF(C523="","",ROW()-4)</f>
        <v/>
      </c>
      <c r="B523" s="22">
        <f>IF(C523="","",IF(MONTH(C523)&lt;=3,"Q4",IF(MONTH(C523)&lt;=6,"Q1",IF(MONTH(C523)&lt;=9,"Q2","Q3"))))</f>
        <v/>
      </c>
      <c r="C523" s="26" t="n"/>
      <c r="D523" s="23" t="n"/>
      <c r="E523" s="19" t="n"/>
      <c r="F523" s="22">
        <f>IF(E523="","",IFERROR(VLOOKUP(E523,'Vendor Master'!$B$5:$Q$54,2,FALSE),""))</f>
        <v/>
      </c>
      <c r="G523" s="22">
        <f>IF(E523="","",IFERROR(VLOOKUP(E523,'Vendor Master'!$B$5:$Q$54,4,FALSE),""))</f>
        <v/>
      </c>
      <c r="H523" s="20">
        <f>IF(E523="","",IFERROR(VLOOKUP(G523,'Rate Master'!$B$5:$C$16,2,FALSE),""))</f>
        <v/>
      </c>
      <c r="I523" s="28" t="n"/>
      <c r="J523" s="29">
        <f>IF(E523="","",IFERROR(IF(VLOOKUP(E523,'Vendor Master'!$B$5:$Q$54,12,FALSE)="Y",VLOOKUP(E523,'Vendor Master'!$B$5:$Q$54,14,FALSE),0),""))</f>
        <v/>
      </c>
      <c r="K523" s="30">
        <f>IF(OR(E523="",I523="",J523=""),"",I523*J523)</f>
        <v/>
      </c>
      <c r="L523" s="30">
        <f>IF(OR(E523="",I523=""),"",I523+IF(K523="",0,K523))</f>
        <v/>
      </c>
      <c r="M523" s="25">
        <f>IF(E523="","",IFERROR(IF(F523="",0.2,IF(AND(VLOOKUP(E523,'Vendor Master'!$B$5:$Q$54,7,FALSE)="Y",C523&gt;=VLOOKUP(E523,'Vendor Master'!$B$5:$Q$54,9,FALSE),C523&lt;=VLOOKUP(E523,'Vendor Master'!$B$5:$Q$54,10,FALSE)),VLOOKUP(E523,'Vendor Master'!$B$5:$Q$54,11,FALSE),VLOOKUP(E523,'Vendor Master'!$B$5:$Q$54,6,FALSE))),""))</f>
        <v/>
      </c>
      <c r="N523" s="30">
        <f>IF(OR(E523="",I523="",M523=""),"",I523*M523)</f>
        <v/>
      </c>
      <c r="O523" s="30">
        <f>IF(OR(E523="",L523=""),"",L523-IF(N523="",0,N523))</f>
        <v/>
      </c>
      <c r="P523" s="26" t="n"/>
      <c r="Q523" s="23" t="n"/>
      <c r="R523" s="28" t="n"/>
      <c r="S523" s="22">
        <f>IF(OR(R523="",O523=""),"",IF(ROUND(R523,2)=ROUND(O523,2),"OK","CHECK"))</f>
        <v/>
      </c>
      <c r="T523" s="31">
        <f>IF(OR(R523="",O523=""),"",R523-O523)</f>
        <v/>
      </c>
      <c r="U523" s="19" t="n"/>
      <c r="V523" s="23" t="n"/>
      <c r="W523" s="32">
        <f>IF(V523="","",IFERROR(VLOOKUP(V523,'Challan Master'!$B$5:$D$124,3,FALSE),""))</f>
        <v/>
      </c>
      <c r="X523" s="22">
        <f>IF(V523="","",IFERROR(VLOOKUP(V523,'Challan Master'!$B$5:$D$124,2,FALSE),""))</f>
        <v/>
      </c>
      <c r="Y523" s="23" t="n"/>
    </row>
    <row r="524">
      <c r="A524" s="22">
        <f>IF(C524="","",ROW()-4)</f>
        <v/>
      </c>
      <c r="B524" s="22">
        <f>IF(C524="","",IF(MONTH(C524)&lt;=3,"Q4",IF(MONTH(C524)&lt;=6,"Q1",IF(MONTH(C524)&lt;=9,"Q2","Q3"))))</f>
        <v/>
      </c>
      <c r="C524" s="26" t="n"/>
      <c r="D524" s="23" t="n"/>
      <c r="E524" s="19" t="n"/>
      <c r="F524" s="22">
        <f>IF(E524="","",IFERROR(VLOOKUP(E524,'Vendor Master'!$B$5:$Q$54,2,FALSE),""))</f>
        <v/>
      </c>
      <c r="G524" s="22">
        <f>IF(E524="","",IFERROR(VLOOKUP(E524,'Vendor Master'!$B$5:$Q$54,4,FALSE),""))</f>
        <v/>
      </c>
      <c r="H524" s="20">
        <f>IF(E524="","",IFERROR(VLOOKUP(G524,'Rate Master'!$B$5:$C$16,2,FALSE),""))</f>
        <v/>
      </c>
      <c r="I524" s="28" t="n"/>
      <c r="J524" s="29">
        <f>IF(E524="","",IFERROR(IF(VLOOKUP(E524,'Vendor Master'!$B$5:$Q$54,12,FALSE)="Y",VLOOKUP(E524,'Vendor Master'!$B$5:$Q$54,14,FALSE),0),""))</f>
        <v/>
      </c>
      <c r="K524" s="30">
        <f>IF(OR(E524="",I524="",J524=""),"",I524*J524)</f>
        <v/>
      </c>
      <c r="L524" s="30">
        <f>IF(OR(E524="",I524=""),"",I524+IF(K524="",0,K524))</f>
        <v/>
      </c>
      <c r="M524" s="25">
        <f>IF(E524="","",IFERROR(IF(F524="",0.2,IF(AND(VLOOKUP(E524,'Vendor Master'!$B$5:$Q$54,7,FALSE)="Y",C524&gt;=VLOOKUP(E524,'Vendor Master'!$B$5:$Q$54,9,FALSE),C524&lt;=VLOOKUP(E524,'Vendor Master'!$B$5:$Q$54,10,FALSE)),VLOOKUP(E524,'Vendor Master'!$B$5:$Q$54,11,FALSE),VLOOKUP(E524,'Vendor Master'!$B$5:$Q$54,6,FALSE))),""))</f>
        <v/>
      </c>
      <c r="N524" s="30">
        <f>IF(OR(E524="",I524="",M524=""),"",I524*M524)</f>
        <v/>
      </c>
      <c r="O524" s="30">
        <f>IF(OR(E524="",L524=""),"",L524-IF(N524="",0,N524))</f>
        <v/>
      </c>
      <c r="P524" s="26" t="n"/>
      <c r="Q524" s="23" t="n"/>
      <c r="R524" s="28" t="n"/>
      <c r="S524" s="22">
        <f>IF(OR(R524="",O524=""),"",IF(ROUND(R524,2)=ROUND(O524,2),"OK","CHECK"))</f>
        <v/>
      </c>
      <c r="T524" s="31">
        <f>IF(OR(R524="",O524=""),"",R524-O524)</f>
        <v/>
      </c>
      <c r="U524" s="19" t="n"/>
      <c r="V524" s="23" t="n"/>
      <c r="W524" s="32">
        <f>IF(V524="","",IFERROR(VLOOKUP(V524,'Challan Master'!$B$5:$D$124,3,FALSE),""))</f>
        <v/>
      </c>
      <c r="X524" s="22">
        <f>IF(V524="","",IFERROR(VLOOKUP(V524,'Challan Master'!$B$5:$D$124,2,FALSE),""))</f>
        <v/>
      </c>
      <c r="Y524" s="23" t="n"/>
    </row>
    <row r="525">
      <c r="A525" s="22">
        <f>IF(C525="","",ROW()-4)</f>
        <v/>
      </c>
      <c r="B525" s="22">
        <f>IF(C525="","",IF(MONTH(C525)&lt;=3,"Q4",IF(MONTH(C525)&lt;=6,"Q1",IF(MONTH(C525)&lt;=9,"Q2","Q3"))))</f>
        <v/>
      </c>
      <c r="C525" s="26" t="n"/>
      <c r="D525" s="23" t="n"/>
      <c r="E525" s="19" t="n"/>
      <c r="F525" s="22">
        <f>IF(E525="","",IFERROR(VLOOKUP(E525,'Vendor Master'!$B$5:$Q$54,2,FALSE),""))</f>
        <v/>
      </c>
      <c r="G525" s="22">
        <f>IF(E525="","",IFERROR(VLOOKUP(E525,'Vendor Master'!$B$5:$Q$54,4,FALSE),""))</f>
        <v/>
      </c>
      <c r="H525" s="20">
        <f>IF(E525="","",IFERROR(VLOOKUP(G525,'Rate Master'!$B$5:$C$16,2,FALSE),""))</f>
        <v/>
      </c>
      <c r="I525" s="28" t="n"/>
      <c r="J525" s="29">
        <f>IF(E525="","",IFERROR(IF(VLOOKUP(E525,'Vendor Master'!$B$5:$Q$54,12,FALSE)="Y",VLOOKUP(E525,'Vendor Master'!$B$5:$Q$54,14,FALSE),0),""))</f>
        <v/>
      </c>
      <c r="K525" s="30">
        <f>IF(OR(E525="",I525="",J525=""),"",I525*J525)</f>
        <v/>
      </c>
      <c r="L525" s="30">
        <f>IF(OR(E525="",I525=""),"",I525+IF(K525="",0,K525))</f>
        <v/>
      </c>
      <c r="M525" s="25">
        <f>IF(E525="","",IFERROR(IF(F525="",0.2,IF(AND(VLOOKUP(E525,'Vendor Master'!$B$5:$Q$54,7,FALSE)="Y",C525&gt;=VLOOKUP(E525,'Vendor Master'!$B$5:$Q$54,9,FALSE),C525&lt;=VLOOKUP(E525,'Vendor Master'!$B$5:$Q$54,10,FALSE)),VLOOKUP(E525,'Vendor Master'!$B$5:$Q$54,11,FALSE),VLOOKUP(E525,'Vendor Master'!$B$5:$Q$54,6,FALSE))),""))</f>
        <v/>
      </c>
      <c r="N525" s="30">
        <f>IF(OR(E525="",I525="",M525=""),"",I525*M525)</f>
        <v/>
      </c>
      <c r="O525" s="30">
        <f>IF(OR(E525="",L525=""),"",L525-IF(N525="",0,N525))</f>
        <v/>
      </c>
      <c r="P525" s="26" t="n"/>
      <c r="Q525" s="23" t="n"/>
      <c r="R525" s="28" t="n"/>
      <c r="S525" s="22">
        <f>IF(OR(R525="",O525=""),"",IF(ROUND(R525,2)=ROUND(O525,2),"OK","CHECK"))</f>
        <v/>
      </c>
      <c r="T525" s="31">
        <f>IF(OR(R525="",O525=""),"",R525-O525)</f>
        <v/>
      </c>
      <c r="U525" s="19" t="n"/>
      <c r="V525" s="23" t="n"/>
      <c r="W525" s="32">
        <f>IF(V525="","",IFERROR(VLOOKUP(V525,'Challan Master'!$B$5:$D$124,3,FALSE),""))</f>
        <v/>
      </c>
      <c r="X525" s="22">
        <f>IF(V525="","",IFERROR(VLOOKUP(V525,'Challan Master'!$B$5:$D$124,2,FALSE),""))</f>
        <v/>
      </c>
      <c r="Y525" s="23" t="n"/>
    </row>
    <row r="526">
      <c r="A526" s="22">
        <f>IF(C526="","",ROW()-4)</f>
        <v/>
      </c>
      <c r="B526" s="22">
        <f>IF(C526="","",IF(MONTH(C526)&lt;=3,"Q4",IF(MONTH(C526)&lt;=6,"Q1",IF(MONTH(C526)&lt;=9,"Q2","Q3"))))</f>
        <v/>
      </c>
      <c r="C526" s="26" t="n"/>
      <c r="D526" s="23" t="n"/>
      <c r="E526" s="19" t="n"/>
      <c r="F526" s="22">
        <f>IF(E526="","",IFERROR(VLOOKUP(E526,'Vendor Master'!$B$5:$Q$54,2,FALSE),""))</f>
        <v/>
      </c>
      <c r="G526" s="22">
        <f>IF(E526="","",IFERROR(VLOOKUP(E526,'Vendor Master'!$B$5:$Q$54,4,FALSE),""))</f>
        <v/>
      </c>
      <c r="H526" s="20">
        <f>IF(E526="","",IFERROR(VLOOKUP(G526,'Rate Master'!$B$5:$C$16,2,FALSE),""))</f>
        <v/>
      </c>
      <c r="I526" s="28" t="n"/>
      <c r="J526" s="29">
        <f>IF(E526="","",IFERROR(IF(VLOOKUP(E526,'Vendor Master'!$B$5:$Q$54,12,FALSE)="Y",VLOOKUP(E526,'Vendor Master'!$B$5:$Q$54,14,FALSE),0),""))</f>
        <v/>
      </c>
      <c r="K526" s="30">
        <f>IF(OR(E526="",I526="",J526=""),"",I526*J526)</f>
        <v/>
      </c>
      <c r="L526" s="30">
        <f>IF(OR(E526="",I526=""),"",I526+IF(K526="",0,K526))</f>
        <v/>
      </c>
      <c r="M526" s="25">
        <f>IF(E526="","",IFERROR(IF(F526="",0.2,IF(AND(VLOOKUP(E526,'Vendor Master'!$B$5:$Q$54,7,FALSE)="Y",C526&gt;=VLOOKUP(E526,'Vendor Master'!$B$5:$Q$54,9,FALSE),C526&lt;=VLOOKUP(E526,'Vendor Master'!$B$5:$Q$54,10,FALSE)),VLOOKUP(E526,'Vendor Master'!$B$5:$Q$54,11,FALSE),VLOOKUP(E526,'Vendor Master'!$B$5:$Q$54,6,FALSE))),""))</f>
        <v/>
      </c>
      <c r="N526" s="30">
        <f>IF(OR(E526="",I526="",M526=""),"",I526*M526)</f>
        <v/>
      </c>
      <c r="O526" s="30">
        <f>IF(OR(E526="",L526=""),"",L526-IF(N526="",0,N526))</f>
        <v/>
      </c>
      <c r="P526" s="26" t="n"/>
      <c r="Q526" s="23" t="n"/>
      <c r="R526" s="28" t="n"/>
      <c r="S526" s="22">
        <f>IF(OR(R526="",O526=""),"",IF(ROUND(R526,2)=ROUND(O526,2),"OK","CHECK"))</f>
        <v/>
      </c>
      <c r="T526" s="31">
        <f>IF(OR(R526="",O526=""),"",R526-O526)</f>
        <v/>
      </c>
      <c r="U526" s="19" t="n"/>
      <c r="V526" s="23" t="n"/>
      <c r="W526" s="32">
        <f>IF(V526="","",IFERROR(VLOOKUP(V526,'Challan Master'!$B$5:$D$124,3,FALSE),""))</f>
        <v/>
      </c>
      <c r="X526" s="22">
        <f>IF(V526="","",IFERROR(VLOOKUP(V526,'Challan Master'!$B$5:$D$124,2,FALSE),""))</f>
        <v/>
      </c>
      <c r="Y526" s="23" t="n"/>
    </row>
    <row r="527">
      <c r="A527" s="22">
        <f>IF(C527="","",ROW()-4)</f>
        <v/>
      </c>
      <c r="B527" s="22">
        <f>IF(C527="","",IF(MONTH(C527)&lt;=3,"Q4",IF(MONTH(C527)&lt;=6,"Q1",IF(MONTH(C527)&lt;=9,"Q2","Q3"))))</f>
        <v/>
      </c>
      <c r="C527" s="26" t="n"/>
      <c r="D527" s="23" t="n"/>
      <c r="E527" s="19" t="n"/>
      <c r="F527" s="22">
        <f>IF(E527="","",IFERROR(VLOOKUP(E527,'Vendor Master'!$B$5:$Q$54,2,FALSE),""))</f>
        <v/>
      </c>
      <c r="G527" s="22">
        <f>IF(E527="","",IFERROR(VLOOKUP(E527,'Vendor Master'!$B$5:$Q$54,4,FALSE),""))</f>
        <v/>
      </c>
      <c r="H527" s="20">
        <f>IF(E527="","",IFERROR(VLOOKUP(G527,'Rate Master'!$B$5:$C$16,2,FALSE),""))</f>
        <v/>
      </c>
      <c r="I527" s="28" t="n"/>
      <c r="J527" s="29">
        <f>IF(E527="","",IFERROR(IF(VLOOKUP(E527,'Vendor Master'!$B$5:$Q$54,12,FALSE)="Y",VLOOKUP(E527,'Vendor Master'!$B$5:$Q$54,14,FALSE),0),""))</f>
        <v/>
      </c>
      <c r="K527" s="30">
        <f>IF(OR(E527="",I527="",J527=""),"",I527*J527)</f>
        <v/>
      </c>
      <c r="L527" s="30">
        <f>IF(OR(E527="",I527=""),"",I527+IF(K527="",0,K527))</f>
        <v/>
      </c>
      <c r="M527" s="25">
        <f>IF(E527="","",IFERROR(IF(F527="",0.2,IF(AND(VLOOKUP(E527,'Vendor Master'!$B$5:$Q$54,7,FALSE)="Y",C527&gt;=VLOOKUP(E527,'Vendor Master'!$B$5:$Q$54,9,FALSE),C527&lt;=VLOOKUP(E527,'Vendor Master'!$B$5:$Q$54,10,FALSE)),VLOOKUP(E527,'Vendor Master'!$B$5:$Q$54,11,FALSE),VLOOKUP(E527,'Vendor Master'!$B$5:$Q$54,6,FALSE))),""))</f>
        <v/>
      </c>
      <c r="N527" s="30">
        <f>IF(OR(E527="",I527="",M527=""),"",I527*M527)</f>
        <v/>
      </c>
      <c r="O527" s="30">
        <f>IF(OR(E527="",L527=""),"",L527-IF(N527="",0,N527))</f>
        <v/>
      </c>
      <c r="P527" s="26" t="n"/>
      <c r="Q527" s="23" t="n"/>
      <c r="R527" s="28" t="n"/>
      <c r="S527" s="22">
        <f>IF(OR(R527="",O527=""),"",IF(ROUND(R527,2)=ROUND(O527,2),"OK","CHECK"))</f>
        <v/>
      </c>
      <c r="T527" s="31">
        <f>IF(OR(R527="",O527=""),"",R527-O527)</f>
        <v/>
      </c>
      <c r="U527" s="19" t="n"/>
      <c r="V527" s="23" t="n"/>
      <c r="W527" s="32">
        <f>IF(V527="","",IFERROR(VLOOKUP(V527,'Challan Master'!$B$5:$D$124,3,FALSE),""))</f>
        <v/>
      </c>
      <c r="X527" s="22">
        <f>IF(V527="","",IFERROR(VLOOKUP(V527,'Challan Master'!$B$5:$D$124,2,FALSE),""))</f>
        <v/>
      </c>
      <c r="Y527" s="23" t="n"/>
    </row>
    <row r="528">
      <c r="A528" s="22">
        <f>IF(C528="","",ROW()-4)</f>
        <v/>
      </c>
      <c r="B528" s="22">
        <f>IF(C528="","",IF(MONTH(C528)&lt;=3,"Q4",IF(MONTH(C528)&lt;=6,"Q1",IF(MONTH(C528)&lt;=9,"Q2","Q3"))))</f>
        <v/>
      </c>
      <c r="C528" s="26" t="n"/>
      <c r="D528" s="23" t="n"/>
      <c r="E528" s="19" t="n"/>
      <c r="F528" s="22">
        <f>IF(E528="","",IFERROR(VLOOKUP(E528,'Vendor Master'!$B$5:$Q$54,2,FALSE),""))</f>
        <v/>
      </c>
      <c r="G528" s="22">
        <f>IF(E528="","",IFERROR(VLOOKUP(E528,'Vendor Master'!$B$5:$Q$54,4,FALSE),""))</f>
        <v/>
      </c>
      <c r="H528" s="20">
        <f>IF(E528="","",IFERROR(VLOOKUP(G528,'Rate Master'!$B$5:$C$16,2,FALSE),""))</f>
        <v/>
      </c>
      <c r="I528" s="28" t="n"/>
      <c r="J528" s="29">
        <f>IF(E528="","",IFERROR(IF(VLOOKUP(E528,'Vendor Master'!$B$5:$Q$54,12,FALSE)="Y",VLOOKUP(E528,'Vendor Master'!$B$5:$Q$54,14,FALSE),0),""))</f>
        <v/>
      </c>
      <c r="K528" s="30">
        <f>IF(OR(E528="",I528="",J528=""),"",I528*J528)</f>
        <v/>
      </c>
      <c r="L528" s="30">
        <f>IF(OR(E528="",I528=""),"",I528+IF(K528="",0,K528))</f>
        <v/>
      </c>
      <c r="M528" s="25">
        <f>IF(E528="","",IFERROR(IF(F528="",0.2,IF(AND(VLOOKUP(E528,'Vendor Master'!$B$5:$Q$54,7,FALSE)="Y",C528&gt;=VLOOKUP(E528,'Vendor Master'!$B$5:$Q$54,9,FALSE),C528&lt;=VLOOKUP(E528,'Vendor Master'!$B$5:$Q$54,10,FALSE)),VLOOKUP(E528,'Vendor Master'!$B$5:$Q$54,11,FALSE),VLOOKUP(E528,'Vendor Master'!$B$5:$Q$54,6,FALSE))),""))</f>
        <v/>
      </c>
      <c r="N528" s="30">
        <f>IF(OR(E528="",I528="",M528=""),"",I528*M528)</f>
        <v/>
      </c>
      <c r="O528" s="30">
        <f>IF(OR(E528="",L528=""),"",L528-IF(N528="",0,N528))</f>
        <v/>
      </c>
      <c r="P528" s="26" t="n"/>
      <c r="Q528" s="23" t="n"/>
      <c r="R528" s="28" t="n"/>
      <c r="S528" s="22">
        <f>IF(OR(R528="",O528=""),"",IF(ROUND(R528,2)=ROUND(O528,2),"OK","CHECK"))</f>
        <v/>
      </c>
      <c r="T528" s="31">
        <f>IF(OR(R528="",O528=""),"",R528-O528)</f>
        <v/>
      </c>
      <c r="U528" s="19" t="n"/>
      <c r="V528" s="23" t="n"/>
      <c r="W528" s="32">
        <f>IF(V528="","",IFERROR(VLOOKUP(V528,'Challan Master'!$B$5:$D$124,3,FALSE),""))</f>
        <v/>
      </c>
      <c r="X528" s="22">
        <f>IF(V528="","",IFERROR(VLOOKUP(V528,'Challan Master'!$B$5:$D$124,2,FALSE),""))</f>
        <v/>
      </c>
      <c r="Y528" s="23" t="n"/>
    </row>
    <row r="529">
      <c r="A529" s="22">
        <f>IF(C529="","",ROW()-4)</f>
        <v/>
      </c>
      <c r="B529" s="22">
        <f>IF(C529="","",IF(MONTH(C529)&lt;=3,"Q4",IF(MONTH(C529)&lt;=6,"Q1",IF(MONTH(C529)&lt;=9,"Q2","Q3"))))</f>
        <v/>
      </c>
      <c r="C529" s="26" t="n"/>
      <c r="D529" s="23" t="n"/>
      <c r="E529" s="19" t="n"/>
      <c r="F529" s="22">
        <f>IF(E529="","",IFERROR(VLOOKUP(E529,'Vendor Master'!$B$5:$Q$54,2,FALSE),""))</f>
        <v/>
      </c>
      <c r="G529" s="22">
        <f>IF(E529="","",IFERROR(VLOOKUP(E529,'Vendor Master'!$B$5:$Q$54,4,FALSE),""))</f>
        <v/>
      </c>
      <c r="H529" s="20">
        <f>IF(E529="","",IFERROR(VLOOKUP(G529,'Rate Master'!$B$5:$C$16,2,FALSE),""))</f>
        <v/>
      </c>
      <c r="I529" s="28" t="n"/>
      <c r="J529" s="29">
        <f>IF(E529="","",IFERROR(IF(VLOOKUP(E529,'Vendor Master'!$B$5:$Q$54,12,FALSE)="Y",VLOOKUP(E529,'Vendor Master'!$B$5:$Q$54,14,FALSE),0),""))</f>
        <v/>
      </c>
      <c r="K529" s="30">
        <f>IF(OR(E529="",I529="",J529=""),"",I529*J529)</f>
        <v/>
      </c>
      <c r="L529" s="30">
        <f>IF(OR(E529="",I529=""),"",I529+IF(K529="",0,K529))</f>
        <v/>
      </c>
      <c r="M529" s="25">
        <f>IF(E529="","",IFERROR(IF(F529="",0.2,IF(AND(VLOOKUP(E529,'Vendor Master'!$B$5:$Q$54,7,FALSE)="Y",C529&gt;=VLOOKUP(E529,'Vendor Master'!$B$5:$Q$54,9,FALSE),C529&lt;=VLOOKUP(E529,'Vendor Master'!$B$5:$Q$54,10,FALSE)),VLOOKUP(E529,'Vendor Master'!$B$5:$Q$54,11,FALSE),VLOOKUP(E529,'Vendor Master'!$B$5:$Q$54,6,FALSE))),""))</f>
        <v/>
      </c>
      <c r="N529" s="30">
        <f>IF(OR(E529="",I529="",M529=""),"",I529*M529)</f>
        <v/>
      </c>
      <c r="O529" s="30">
        <f>IF(OR(E529="",L529=""),"",L529-IF(N529="",0,N529))</f>
        <v/>
      </c>
      <c r="P529" s="26" t="n"/>
      <c r="Q529" s="23" t="n"/>
      <c r="R529" s="28" t="n"/>
      <c r="S529" s="22">
        <f>IF(OR(R529="",O529=""),"",IF(ROUND(R529,2)=ROUND(O529,2),"OK","CHECK"))</f>
        <v/>
      </c>
      <c r="T529" s="31">
        <f>IF(OR(R529="",O529=""),"",R529-O529)</f>
        <v/>
      </c>
      <c r="U529" s="19" t="n"/>
      <c r="V529" s="23" t="n"/>
      <c r="W529" s="32">
        <f>IF(V529="","",IFERROR(VLOOKUP(V529,'Challan Master'!$B$5:$D$124,3,FALSE),""))</f>
        <v/>
      </c>
      <c r="X529" s="22">
        <f>IF(V529="","",IFERROR(VLOOKUP(V529,'Challan Master'!$B$5:$D$124,2,FALSE),""))</f>
        <v/>
      </c>
      <c r="Y529" s="23" t="n"/>
    </row>
    <row r="530">
      <c r="A530" s="22">
        <f>IF(C530="","",ROW()-4)</f>
        <v/>
      </c>
      <c r="B530" s="22">
        <f>IF(C530="","",IF(MONTH(C530)&lt;=3,"Q4",IF(MONTH(C530)&lt;=6,"Q1",IF(MONTH(C530)&lt;=9,"Q2","Q3"))))</f>
        <v/>
      </c>
      <c r="C530" s="26" t="n"/>
      <c r="D530" s="23" t="n"/>
      <c r="E530" s="19" t="n"/>
      <c r="F530" s="22">
        <f>IF(E530="","",IFERROR(VLOOKUP(E530,'Vendor Master'!$B$5:$Q$54,2,FALSE),""))</f>
        <v/>
      </c>
      <c r="G530" s="22">
        <f>IF(E530="","",IFERROR(VLOOKUP(E530,'Vendor Master'!$B$5:$Q$54,4,FALSE),""))</f>
        <v/>
      </c>
      <c r="H530" s="20">
        <f>IF(E530="","",IFERROR(VLOOKUP(G530,'Rate Master'!$B$5:$C$16,2,FALSE),""))</f>
        <v/>
      </c>
      <c r="I530" s="28" t="n"/>
      <c r="J530" s="29">
        <f>IF(E530="","",IFERROR(IF(VLOOKUP(E530,'Vendor Master'!$B$5:$Q$54,12,FALSE)="Y",VLOOKUP(E530,'Vendor Master'!$B$5:$Q$54,14,FALSE),0),""))</f>
        <v/>
      </c>
      <c r="K530" s="30">
        <f>IF(OR(E530="",I530="",J530=""),"",I530*J530)</f>
        <v/>
      </c>
      <c r="L530" s="30">
        <f>IF(OR(E530="",I530=""),"",I530+IF(K530="",0,K530))</f>
        <v/>
      </c>
      <c r="M530" s="25">
        <f>IF(E530="","",IFERROR(IF(F530="",0.2,IF(AND(VLOOKUP(E530,'Vendor Master'!$B$5:$Q$54,7,FALSE)="Y",C530&gt;=VLOOKUP(E530,'Vendor Master'!$B$5:$Q$54,9,FALSE),C530&lt;=VLOOKUP(E530,'Vendor Master'!$B$5:$Q$54,10,FALSE)),VLOOKUP(E530,'Vendor Master'!$B$5:$Q$54,11,FALSE),VLOOKUP(E530,'Vendor Master'!$B$5:$Q$54,6,FALSE))),""))</f>
        <v/>
      </c>
      <c r="N530" s="30">
        <f>IF(OR(E530="",I530="",M530=""),"",I530*M530)</f>
        <v/>
      </c>
      <c r="O530" s="30">
        <f>IF(OR(E530="",L530=""),"",L530-IF(N530="",0,N530))</f>
        <v/>
      </c>
      <c r="P530" s="26" t="n"/>
      <c r="Q530" s="23" t="n"/>
      <c r="R530" s="28" t="n"/>
      <c r="S530" s="22">
        <f>IF(OR(R530="",O530=""),"",IF(ROUND(R530,2)=ROUND(O530,2),"OK","CHECK"))</f>
        <v/>
      </c>
      <c r="T530" s="31">
        <f>IF(OR(R530="",O530=""),"",R530-O530)</f>
        <v/>
      </c>
      <c r="U530" s="19" t="n"/>
      <c r="V530" s="23" t="n"/>
      <c r="W530" s="32">
        <f>IF(V530="","",IFERROR(VLOOKUP(V530,'Challan Master'!$B$5:$D$124,3,FALSE),""))</f>
        <v/>
      </c>
      <c r="X530" s="22">
        <f>IF(V530="","",IFERROR(VLOOKUP(V530,'Challan Master'!$B$5:$D$124,2,FALSE),""))</f>
        <v/>
      </c>
      <c r="Y530" s="23" t="n"/>
    </row>
    <row r="531">
      <c r="A531" s="22">
        <f>IF(C531="","",ROW()-4)</f>
        <v/>
      </c>
      <c r="B531" s="22">
        <f>IF(C531="","",IF(MONTH(C531)&lt;=3,"Q4",IF(MONTH(C531)&lt;=6,"Q1",IF(MONTH(C531)&lt;=9,"Q2","Q3"))))</f>
        <v/>
      </c>
      <c r="C531" s="26" t="n"/>
      <c r="D531" s="23" t="n"/>
      <c r="E531" s="19" t="n"/>
      <c r="F531" s="22">
        <f>IF(E531="","",IFERROR(VLOOKUP(E531,'Vendor Master'!$B$5:$Q$54,2,FALSE),""))</f>
        <v/>
      </c>
      <c r="G531" s="22">
        <f>IF(E531="","",IFERROR(VLOOKUP(E531,'Vendor Master'!$B$5:$Q$54,4,FALSE),""))</f>
        <v/>
      </c>
      <c r="H531" s="20">
        <f>IF(E531="","",IFERROR(VLOOKUP(G531,'Rate Master'!$B$5:$C$16,2,FALSE),""))</f>
        <v/>
      </c>
      <c r="I531" s="28" t="n"/>
      <c r="J531" s="29">
        <f>IF(E531="","",IFERROR(IF(VLOOKUP(E531,'Vendor Master'!$B$5:$Q$54,12,FALSE)="Y",VLOOKUP(E531,'Vendor Master'!$B$5:$Q$54,14,FALSE),0),""))</f>
        <v/>
      </c>
      <c r="K531" s="30">
        <f>IF(OR(E531="",I531="",J531=""),"",I531*J531)</f>
        <v/>
      </c>
      <c r="L531" s="30">
        <f>IF(OR(E531="",I531=""),"",I531+IF(K531="",0,K531))</f>
        <v/>
      </c>
      <c r="M531" s="25">
        <f>IF(E531="","",IFERROR(IF(F531="",0.2,IF(AND(VLOOKUP(E531,'Vendor Master'!$B$5:$Q$54,7,FALSE)="Y",C531&gt;=VLOOKUP(E531,'Vendor Master'!$B$5:$Q$54,9,FALSE),C531&lt;=VLOOKUP(E531,'Vendor Master'!$B$5:$Q$54,10,FALSE)),VLOOKUP(E531,'Vendor Master'!$B$5:$Q$54,11,FALSE),VLOOKUP(E531,'Vendor Master'!$B$5:$Q$54,6,FALSE))),""))</f>
        <v/>
      </c>
      <c r="N531" s="30">
        <f>IF(OR(E531="",I531="",M531=""),"",I531*M531)</f>
        <v/>
      </c>
      <c r="O531" s="30">
        <f>IF(OR(E531="",L531=""),"",L531-IF(N531="",0,N531))</f>
        <v/>
      </c>
      <c r="P531" s="26" t="n"/>
      <c r="Q531" s="23" t="n"/>
      <c r="R531" s="28" t="n"/>
      <c r="S531" s="22">
        <f>IF(OR(R531="",O531=""),"",IF(ROUND(R531,2)=ROUND(O531,2),"OK","CHECK"))</f>
        <v/>
      </c>
      <c r="T531" s="31">
        <f>IF(OR(R531="",O531=""),"",R531-O531)</f>
        <v/>
      </c>
      <c r="U531" s="19" t="n"/>
      <c r="V531" s="23" t="n"/>
      <c r="W531" s="32">
        <f>IF(V531="","",IFERROR(VLOOKUP(V531,'Challan Master'!$B$5:$D$124,3,FALSE),""))</f>
        <v/>
      </c>
      <c r="X531" s="22">
        <f>IF(V531="","",IFERROR(VLOOKUP(V531,'Challan Master'!$B$5:$D$124,2,FALSE),""))</f>
        <v/>
      </c>
      <c r="Y531" s="23" t="n"/>
    </row>
    <row r="532">
      <c r="A532" s="22">
        <f>IF(C532="","",ROW()-4)</f>
        <v/>
      </c>
      <c r="B532" s="22">
        <f>IF(C532="","",IF(MONTH(C532)&lt;=3,"Q4",IF(MONTH(C532)&lt;=6,"Q1",IF(MONTH(C532)&lt;=9,"Q2","Q3"))))</f>
        <v/>
      </c>
      <c r="C532" s="26" t="n"/>
      <c r="D532" s="23" t="n"/>
      <c r="E532" s="19" t="n"/>
      <c r="F532" s="22">
        <f>IF(E532="","",IFERROR(VLOOKUP(E532,'Vendor Master'!$B$5:$Q$54,2,FALSE),""))</f>
        <v/>
      </c>
      <c r="G532" s="22">
        <f>IF(E532="","",IFERROR(VLOOKUP(E532,'Vendor Master'!$B$5:$Q$54,4,FALSE),""))</f>
        <v/>
      </c>
      <c r="H532" s="20">
        <f>IF(E532="","",IFERROR(VLOOKUP(G532,'Rate Master'!$B$5:$C$16,2,FALSE),""))</f>
        <v/>
      </c>
      <c r="I532" s="28" t="n"/>
      <c r="J532" s="29">
        <f>IF(E532="","",IFERROR(IF(VLOOKUP(E532,'Vendor Master'!$B$5:$Q$54,12,FALSE)="Y",VLOOKUP(E532,'Vendor Master'!$B$5:$Q$54,14,FALSE),0),""))</f>
        <v/>
      </c>
      <c r="K532" s="30">
        <f>IF(OR(E532="",I532="",J532=""),"",I532*J532)</f>
        <v/>
      </c>
      <c r="L532" s="30">
        <f>IF(OR(E532="",I532=""),"",I532+IF(K532="",0,K532))</f>
        <v/>
      </c>
      <c r="M532" s="25">
        <f>IF(E532="","",IFERROR(IF(F532="",0.2,IF(AND(VLOOKUP(E532,'Vendor Master'!$B$5:$Q$54,7,FALSE)="Y",C532&gt;=VLOOKUP(E532,'Vendor Master'!$B$5:$Q$54,9,FALSE),C532&lt;=VLOOKUP(E532,'Vendor Master'!$B$5:$Q$54,10,FALSE)),VLOOKUP(E532,'Vendor Master'!$B$5:$Q$54,11,FALSE),VLOOKUP(E532,'Vendor Master'!$B$5:$Q$54,6,FALSE))),""))</f>
        <v/>
      </c>
      <c r="N532" s="30">
        <f>IF(OR(E532="",I532="",M532=""),"",I532*M532)</f>
        <v/>
      </c>
      <c r="O532" s="30">
        <f>IF(OR(E532="",L532=""),"",L532-IF(N532="",0,N532))</f>
        <v/>
      </c>
      <c r="P532" s="26" t="n"/>
      <c r="Q532" s="23" t="n"/>
      <c r="R532" s="28" t="n"/>
      <c r="S532" s="22">
        <f>IF(OR(R532="",O532=""),"",IF(ROUND(R532,2)=ROUND(O532,2),"OK","CHECK"))</f>
        <v/>
      </c>
      <c r="T532" s="31">
        <f>IF(OR(R532="",O532=""),"",R532-O532)</f>
        <v/>
      </c>
      <c r="U532" s="19" t="n"/>
      <c r="V532" s="23" t="n"/>
      <c r="W532" s="32">
        <f>IF(V532="","",IFERROR(VLOOKUP(V532,'Challan Master'!$B$5:$D$124,3,FALSE),""))</f>
        <v/>
      </c>
      <c r="X532" s="22">
        <f>IF(V532="","",IFERROR(VLOOKUP(V532,'Challan Master'!$B$5:$D$124,2,FALSE),""))</f>
        <v/>
      </c>
      <c r="Y532" s="23" t="n"/>
    </row>
    <row r="533">
      <c r="A533" s="22">
        <f>IF(C533="","",ROW()-4)</f>
        <v/>
      </c>
      <c r="B533" s="22">
        <f>IF(C533="","",IF(MONTH(C533)&lt;=3,"Q4",IF(MONTH(C533)&lt;=6,"Q1",IF(MONTH(C533)&lt;=9,"Q2","Q3"))))</f>
        <v/>
      </c>
      <c r="C533" s="26" t="n"/>
      <c r="D533" s="23" t="n"/>
      <c r="E533" s="19" t="n"/>
      <c r="F533" s="22">
        <f>IF(E533="","",IFERROR(VLOOKUP(E533,'Vendor Master'!$B$5:$Q$54,2,FALSE),""))</f>
        <v/>
      </c>
      <c r="G533" s="22">
        <f>IF(E533="","",IFERROR(VLOOKUP(E533,'Vendor Master'!$B$5:$Q$54,4,FALSE),""))</f>
        <v/>
      </c>
      <c r="H533" s="20">
        <f>IF(E533="","",IFERROR(VLOOKUP(G533,'Rate Master'!$B$5:$C$16,2,FALSE),""))</f>
        <v/>
      </c>
      <c r="I533" s="28" t="n"/>
      <c r="J533" s="29">
        <f>IF(E533="","",IFERROR(IF(VLOOKUP(E533,'Vendor Master'!$B$5:$Q$54,12,FALSE)="Y",VLOOKUP(E533,'Vendor Master'!$B$5:$Q$54,14,FALSE),0),""))</f>
        <v/>
      </c>
      <c r="K533" s="30">
        <f>IF(OR(E533="",I533="",J533=""),"",I533*J533)</f>
        <v/>
      </c>
      <c r="L533" s="30">
        <f>IF(OR(E533="",I533=""),"",I533+IF(K533="",0,K533))</f>
        <v/>
      </c>
      <c r="M533" s="25">
        <f>IF(E533="","",IFERROR(IF(F533="",0.2,IF(AND(VLOOKUP(E533,'Vendor Master'!$B$5:$Q$54,7,FALSE)="Y",C533&gt;=VLOOKUP(E533,'Vendor Master'!$B$5:$Q$54,9,FALSE),C533&lt;=VLOOKUP(E533,'Vendor Master'!$B$5:$Q$54,10,FALSE)),VLOOKUP(E533,'Vendor Master'!$B$5:$Q$54,11,FALSE),VLOOKUP(E533,'Vendor Master'!$B$5:$Q$54,6,FALSE))),""))</f>
        <v/>
      </c>
      <c r="N533" s="30">
        <f>IF(OR(E533="",I533="",M533=""),"",I533*M533)</f>
        <v/>
      </c>
      <c r="O533" s="30">
        <f>IF(OR(E533="",L533=""),"",L533-IF(N533="",0,N533))</f>
        <v/>
      </c>
      <c r="P533" s="26" t="n"/>
      <c r="Q533" s="23" t="n"/>
      <c r="R533" s="28" t="n"/>
      <c r="S533" s="22">
        <f>IF(OR(R533="",O533=""),"",IF(ROUND(R533,2)=ROUND(O533,2),"OK","CHECK"))</f>
        <v/>
      </c>
      <c r="T533" s="31">
        <f>IF(OR(R533="",O533=""),"",R533-O533)</f>
        <v/>
      </c>
      <c r="U533" s="19" t="n"/>
      <c r="V533" s="23" t="n"/>
      <c r="W533" s="32">
        <f>IF(V533="","",IFERROR(VLOOKUP(V533,'Challan Master'!$B$5:$D$124,3,FALSE),""))</f>
        <v/>
      </c>
      <c r="X533" s="22">
        <f>IF(V533="","",IFERROR(VLOOKUP(V533,'Challan Master'!$B$5:$D$124,2,FALSE),""))</f>
        <v/>
      </c>
      <c r="Y533" s="23" t="n"/>
    </row>
    <row r="534">
      <c r="A534" s="22">
        <f>IF(C534="","",ROW()-4)</f>
        <v/>
      </c>
      <c r="B534" s="22">
        <f>IF(C534="","",IF(MONTH(C534)&lt;=3,"Q4",IF(MONTH(C534)&lt;=6,"Q1",IF(MONTH(C534)&lt;=9,"Q2","Q3"))))</f>
        <v/>
      </c>
      <c r="C534" s="26" t="n"/>
      <c r="D534" s="23" t="n"/>
      <c r="E534" s="19" t="n"/>
      <c r="F534" s="22">
        <f>IF(E534="","",IFERROR(VLOOKUP(E534,'Vendor Master'!$B$5:$Q$54,2,FALSE),""))</f>
        <v/>
      </c>
      <c r="G534" s="22">
        <f>IF(E534="","",IFERROR(VLOOKUP(E534,'Vendor Master'!$B$5:$Q$54,4,FALSE),""))</f>
        <v/>
      </c>
      <c r="H534" s="20">
        <f>IF(E534="","",IFERROR(VLOOKUP(G534,'Rate Master'!$B$5:$C$16,2,FALSE),""))</f>
        <v/>
      </c>
      <c r="I534" s="28" t="n"/>
      <c r="J534" s="29">
        <f>IF(E534="","",IFERROR(IF(VLOOKUP(E534,'Vendor Master'!$B$5:$Q$54,12,FALSE)="Y",VLOOKUP(E534,'Vendor Master'!$B$5:$Q$54,14,FALSE),0),""))</f>
        <v/>
      </c>
      <c r="K534" s="30">
        <f>IF(OR(E534="",I534="",J534=""),"",I534*J534)</f>
        <v/>
      </c>
      <c r="L534" s="30">
        <f>IF(OR(E534="",I534=""),"",I534+IF(K534="",0,K534))</f>
        <v/>
      </c>
      <c r="M534" s="25">
        <f>IF(E534="","",IFERROR(IF(F534="",0.2,IF(AND(VLOOKUP(E534,'Vendor Master'!$B$5:$Q$54,7,FALSE)="Y",C534&gt;=VLOOKUP(E534,'Vendor Master'!$B$5:$Q$54,9,FALSE),C534&lt;=VLOOKUP(E534,'Vendor Master'!$B$5:$Q$54,10,FALSE)),VLOOKUP(E534,'Vendor Master'!$B$5:$Q$54,11,FALSE),VLOOKUP(E534,'Vendor Master'!$B$5:$Q$54,6,FALSE))),""))</f>
        <v/>
      </c>
      <c r="N534" s="30">
        <f>IF(OR(E534="",I534="",M534=""),"",I534*M534)</f>
        <v/>
      </c>
      <c r="O534" s="30">
        <f>IF(OR(E534="",L534=""),"",L534-IF(N534="",0,N534))</f>
        <v/>
      </c>
      <c r="P534" s="26" t="n"/>
      <c r="Q534" s="23" t="n"/>
      <c r="R534" s="28" t="n"/>
      <c r="S534" s="22">
        <f>IF(OR(R534="",O534=""),"",IF(ROUND(R534,2)=ROUND(O534,2),"OK","CHECK"))</f>
        <v/>
      </c>
      <c r="T534" s="31">
        <f>IF(OR(R534="",O534=""),"",R534-O534)</f>
        <v/>
      </c>
      <c r="U534" s="19" t="n"/>
      <c r="V534" s="23" t="n"/>
      <c r="W534" s="32">
        <f>IF(V534="","",IFERROR(VLOOKUP(V534,'Challan Master'!$B$5:$D$124,3,FALSE),""))</f>
        <v/>
      </c>
      <c r="X534" s="22">
        <f>IF(V534="","",IFERROR(VLOOKUP(V534,'Challan Master'!$B$5:$D$124,2,FALSE),""))</f>
        <v/>
      </c>
      <c r="Y534" s="23" t="n"/>
    </row>
    <row r="535">
      <c r="A535" s="22">
        <f>IF(C535="","",ROW()-4)</f>
        <v/>
      </c>
      <c r="B535" s="22">
        <f>IF(C535="","",IF(MONTH(C535)&lt;=3,"Q4",IF(MONTH(C535)&lt;=6,"Q1",IF(MONTH(C535)&lt;=9,"Q2","Q3"))))</f>
        <v/>
      </c>
      <c r="C535" s="26" t="n"/>
      <c r="D535" s="23" t="n"/>
      <c r="E535" s="19" t="n"/>
      <c r="F535" s="22">
        <f>IF(E535="","",IFERROR(VLOOKUP(E535,'Vendor Master'!$B$5:$Q$54,2,FALSE),""))</f>
        <v/>
      </c>
      <c r="G535" s="22">
        <f>IF(E535="","",IFERROR(VLOOKUP(E535,'Vendor Master'!$B$5:$Q$54,4,FALSE),""))</f>
        <v/>
      </c>
      <c r="H535" s="20">
        <f>IF(E535="","",IFERROR(VLOOKUP(G535,'Rate Master'!$B$5:$C$16,2,FALSE),""))</f>
        <v/>
      </c>
      <c r="I535" s="28" t="n"/>
      <c r="J535" s="29">
        <f>IF(E535="","",IFERROR(IF(VLOOKUP(E535,'Vendor Master'!$B$5:$Q$54,12,FALSE)="Y",VLOOKUP(E535,'Vendor Master'!$B$5:$Q$54,14,FALSE),0),""))</f>
        <v/>
      </c>
      <c r="K535" s="30">
        <f>IF(OR(E535="",I535="",J535=""),"",I535*J535)</f>
        <v/>
      </c>
      <c r="L535" s="30">
        <f>IF(OR(E535="",I535=""),"",I535+IF(K535="",0,K535))</f>
        <v/>
      </c>
      <c r="M535" s="25">
        <f>IF(E535="","",IFERROR(IF(F535="",0.2,IF(AND(VLOOKUP(E535,'Vendor Master'!$B$5:$Q$54,7,FALSE)="Y",C535&gt;=VLOOKUP(E535,'Vendor Master'!$B$5:$Q$54,9,FALSE),C535&lt;=VLOOKUP(E535,'Vendor Master'!$B$5:$Q$54,10,FALSE)),VLOOKUP(E535,'Vendor Master'!$B$5:$Q$54,11,FALSE),VLOOKUP(E535,'Vendor Master'!$B$5:$Q$54,6,FALSE))),""))</f>
        <v/>
      </c>
      <c r="N535" s="30">
        <f>IF(OR(E535="",I535="",M535=""),"",I535*M535)</f>
        <v/>
      </c>
      <c r="O535" s="30">
        <f>IF(OR(E535="",L535=""),"",L535-IF(N535="",0,N535))</f>
        <v/>
      </c>
      <c r="P535" s="26" t="n"/>
      <c r="Q535" s="23" t="n"/>
      <c r="R535" s="28" t="n"/>
      <c r="S535" s="22">
        <f>IF(OR(R535="",O535=""),"",IF(ROUND(R535,2)=ROUND(O535,2),"OK","CHECK"))</f>
        <v/>
      </c>
      <c r="T535" s="31">
        <f>IF(OR(R535="",O535=""),"",R535-O535)</f>
        <v/>
      </c>
      <c r="U535" s="19" t="n"/>
      <c r="V535" s="23" t="n"/>
      <c r="W535" s="32">
        <f>IF(V535="","",IFERROR(VLOOKUP(V535,'Challan Master'!$B$5:$D$124,3,FALSE),""))</f>
        <v/>
      </c>
      <c r="X535" s="22">
        <f>IF(V535="","",IFERROR(VLOOKUP(V535,'Challan Master'!$B$5:$D$124,2,FALSE),""))</f>
        <v/>
      </c>
      <c r="Y535" s="23" t="n"/>
    </row>
    <row r="536">
      <c r="A536" s="22">
        <f>IF(C536="","",ROW()-4)</f>
        <v/>
      </c>
      <c r="B536" s="22">
        <f>IF(C536="","",IF(MONTH(C536)&lt;=3,"Q4",IF(MONTH(C536)&lt;=6,"Q1",IF(MONTH(C536)&lt;=9,"Q2","Q3"))))</f>
        <v/>
      </c>
      <c r="C536" s="26" t="n"/>
      <c r="D536" s="23" t="n"/>
      <c r="E536" s="19" t="n"/>
      <c r="F536" s="22">
        <f>IF(E536="","",IFERROR(VLOOKUP(E536,'Vendor Master'!$B$5:$Q$54,2,FALSE),""))</f>
        <v/>
      </c>
      <c r="G536" s="22">
        <f>IF(E536="","",IFERROR(VLOOKUP(E536,'Vendor Master'!$B$5:$Q$54,4,FALSE),""))</f>
        <v/>
      </c>
      <c r="H536" s="20">
        <f>IF(E536="","",IFERROR(VLOOKUP(G536,'Rate Master'!$B$5:$C$16,2,FALSE),""))</f>
        <v/>
      </c>
      <c r="I536" s="28" t="n"/>
      <c r="J536" s="29">
        <f>IF(E536="","",IFERROR(IF(VLOOKUP(E536,'Vendor Master'!$B$5:$Q$54,12,FALSE)="Y",VLOOKUP(E536,'Vendor Master'!$B$5:$Q$54,14,FALSE),0),""))</f>
        <v/>
      </c>
      <c r="K536" s="30">
        <f>IF(OR(E536="",I536="",J536=""),"",I536*J536)</f>
        <v/>
      </c>
      <c r="L536" s="30">
        <f>IF(OR(E536="",I536=""),"",I536+IF(K536="",0,K536))</f>
        <v/>
      </c>
      <c r="M536" s="25">
        <f>IF(E536="","",IFERROR(IF(F536="",0.2,IF(AND(VLOOKUP(E536,'Vendor Master'!$B$5:$Q$54,7,FALSE)="Y",C536&gt;=VLOOKUP(E536,'Vendor Master'!$B$5:$Q$54,9,FALSE),C536&lt;=VLOOKUP(E536,'Vendor Master'!$B$5:$Q$54,10,FALSE)),VLOOKUP(E536,'Vendor Master'!$B$5:$Q$54,11,FALSE),VLOOKUP(E536,'Vendor Master'!$B$5:$Q$54,6,FALSE))),""))</f>
        <v/>
      </c>
      <c r="N536" s="30">
        <f>IF(OR(E536="",I536="",M536=""),"",I536*M536)</f>
        <v/>
      </c>
      <c r="O536" s="30">
        <f>IF(OR(E536="",L536=""),"",L536-IF(N536="",0,N536))</f>
        <v/>
      </c>
      <c r="P536" s="26" t="n"/>
      <c r="Q536" s="23" t="n"/>
      <c r="R536" s="28" t="n"/>
      <c r="S536" s="22">
        <f>IF(OR(R536="",O536=""),"",IF(ROUND(R536,2)=ROUND(O536,2),"OK","CHECK"))</f>
        <v/>
      </c>
      <c r="T536" s="31">
        <f>IF(OR(R536="",O536=""),"",R536-O536)</f>
        <v/>
      </c>
      <c r="U536" s="19" t="n"/>
      <c r="V536" s="23" t="n"/>
      <c r="W536" s="32">
        <f>IF(V536="","",IFERROR(VLOOKUP(V536,'Challan Master'!$B$5:$D$124,3,FALSE),""))</f>
        <v/>
      </c>
      <c r="X536" s="22">
        <f>IF(V536="","",IFERROR(VLOOKUP(V536,'Challan Master'!$B$5:$D$124,2,FALSE),""))</f>
        <v/>
      </c>
      <c r="Y536" s="23" t="n"/>
    </row>
    <row r="537">
      <c r="A537" s="22">
        <f>IF(C537="","",ROW()-4)</f>
        <v/>
      </c>
      <c r="B537" s="22">
        <f>IF(C537="","",IF(MONTH(C537)&lt;=3,"Q4",IF(MONTH(C537)&lt;=6,"Q1",IF(MONTH(C537)&lt;=9,"Q2","Q3"))))</f>
        <v/>
      </c>
      <c r="C537" s="26" t="n"/>
      <c r="D537" s="23" t="n"/>
      <c r="E537" s="19" t="n"/>
      <c r="F537" s="22">
        <f>IF(E537="","",IFERROR(VLOOKUP(E537,'Vendor Master'!$B$5:$Q$54,2,FALSE),""))</f>
        <v/>
      </c>
      <c r="G537" s="22">
        <f>IF(E537="","",IFERROR(VLOOKUP(E537,'Vendor Master'!$B$5:$Q$54,4,FALSE),""))</f>
        <v/>
      </c>
      <c r="H537" s="20">
        <f>IF(E537="","",IFERROR(VLOOKUP(G537,'Rate Master'!$B$5:$C$16,2,FALSE),""))</f>
        <v/>
      </c>
      <c r="I537" s="28" t="n"/>
      <c r="J537" s="29">
        <f>IF(E537="","",IFERROR(IF(VLOOKUP(E537,'Vendor Master'!$B$5:$Q$54,12,FALSE)="Y",VLOOKUP(E537,'Vendor Master'!$B$5:$Q$54,14,FALSE),0),""))</f>
        <v/>
      </c>
      <c r="K537" s="30">
        <f>IF(OR(E537="",I537="",J537=""),"",I537*J537)</f>
        <v/>
      </c>
      <c r="L537" s="30">
        <f>IF(OR(E537="",I537=""),"",I537+IF(K537="",0,K537))</f>
        <v/>
      </c>
      <c r="M537" s="25">
        <f>IF(E537="","",IFERROR(IF(F537="",0.2,IF(AND(VLOOKUP(E537,'Vendor Master'!$B$5:$Q$54,7,FALSE)="Y",C537&gt;=VLOOKUP(E537,'Vendor Master'!$B$5:$Q$54,9,FALSE),C537&lt;=VLOOKUP(E537,'Vendor Master'!$B$5:$Q$54,10,FALSE)),VLOOKUP(E537,'Vendor Master'!$B$5:$Q$54,11,FALSE),VLOOKUP(E537,'Vendor Master'!$B$5:$Q$54,6,FALSE))),""))</f>
        <v/>
      </c>
      <c r="N537" s="30">
        <f>IF(OR(E537="",I537="",M537=""),"",I537*M537)</f>
        <v/>
      </c>
      <c r="O537" s="30">
        <f>IF(OR(E537="",L537=""),"",L537-IF(N537="",0,N537))</f>
        <v/>
      </c>
      <c r="P537" s="26" t="n"/>
      <c r="Q537" s="23" t="n"/>
      <c r="R537" s="28" t="n"/>
      <c r="S537" s="22">
        <f>IF(OR(R537="",O537=""),"",IF(ROUND(R537,2)=ROUND(O537,2),"OK","CHECK"))</f>
        <v/>
      </c>
      <c r="T537" s="31">
        <f>IF(OR(R537="",O537=""),"",R537-O537)</f>
        <v/>
      </c>
      <c r="U537" s="19" t="n"/>
      <c r="V537" s="23" t="n"/>
      <c r="W537" s="32">
        <f>IF(V537="","",IFERROR(VLOOKUP(V537,'Challan Master'!$B$5:$D$124,3,FALSE),""))</f>
        <v/>
      </c>
      <c r="X537" s="22">
        <f>IF(V537="","",IFERROR(VLOOKUP(V537,'Challan Master'!$B$5:$D$124,2,FALSE),""))</f>
        <v/>
      </c>
      <c r="Y537" s="23" t="n"/>
    </row>
    <row r="538">
      <c r="A538" s="22">
        <f>IF(C538="","",ROW()-4)</f>
        <v/>
      </c>
      <c r="B538" s="22">
        <f>IF(C538="","",IF(MONTH(C538)&lt;=3,"Q4",IF(MONTH(C538)&lt;=6,"Q1",IF(MONTH(C538)&lt;=9,"Q2","Q3"))))</f>
        <v/>
      </c>
      <c r="C538" s="26" t="n"/>
      <c r="D538" s="23" t="n"/>
      <c r="E538" s="19" t="n"/>
      <c r="F538" s="22">
        <f>IF(E538="","",IFERROR(VLOOKUP(E538,'Vendor Master'!$B$5:$Q$54,2,FALSE),""))</f>
        <v/>
      </c>
      <c r="G538" s="22">
        <f>IF(E538="","",IFERROR(VLOOKUP(E538,'Vendor Master'!$B$5:$Q$54,4,FALSE),""))</f>
        <v/>
      </c>
      <c r="H538" s="20">
        <f>IF(E538="","",IFERROR(VLOOKUP(G538,'Rate Master'!$B$5:$C$16,2,FALSE),""))</f>
        <v/>
      </c>
      <c r="I538" s="28" t="n"/>
      <c r="J538" s="29">
        <f>IF(E538="","",IFERROR(IF(VLOOKUP(E538,'Vendor Master'!$B$5:$Q$54,12,FALSE)="Y",VLOOKUP(E538,'Vendor Master'!$B$5:$Q$54,14,FALSE),0),""))</f>
        <v/>
      </c>
      <c r="K538" s="30">
        <f>IF(OR(E538="",I538="",J538=""),"",I538*J538)</f>
        <v/>
      </c>
      <c r="L538" s="30">
        <f>IF(OR(E538="",I538=""),"",I538+IF(K538="",0,K538))</f>
        <v/>
      </c>
      <c r="M538" s="25">
        <f>IF(E538="","",IFERROR(IF(F538="",0.2,IF(AND(VLOOKUP(E538,'Vendor Master'!$B$5:$Q$54,7,FALSE)="Y",C538&gt;=VLOOKUP(E538,'Vendor Master'!$B$5:$Q$54,9,FALSE),C538&lt;=VLOOKUP(E538,'Vendor Master'!$B$5:$Q$54,10,FALSE)),VLOOKUP(E538,'Vendor Master'!$B$5:$Q$54,11,FALSE),VLOOKUP(E538,'Vendor Master'!$B$5:$Q$54,6,FALSE))),""))</f>
        <v/>
      </c>
      <c r="N538" s="30">
        <f>IF(OR(E538="",I538="",M538=""),"",I538*M538)</f>
        <v/>
      </c>
      <c r="O538" s="30">
        <f>IF(OR(E538="",L538=""),"",L538-IF(N538="",0,N538))</f>
        <v/>
      </c>
      <c r="P538" s="26" t="n"/>
      <c r="Q538" s="23" t="n"/>
      <c r="R538" s="28" t="n"/>
      <c r="S538" s="22">
        <f>IF(OR(R538="",O538=""),"",IF(ROUND(R538,2)=ROUND(O538,2),"OK","CHECK"))</f>
        <v/>
      </c>
      <c r="T538" s="31">
        <f>IF(OR(R538="",O538=""),"",R538-O538)</f>
        <v/>
      </c>
      <c r="U538" s="19" t="n"/>
      <c r="V538" s="23" t="n"/>
      <c r="W538" s="32">
        <f>IF(V538="","",IFERROR(VLOOKUP(V538,'Challan Master'!$B$5:$D$124,3,FALSE),""))</f>
        <v/>
      </c>
      <c r="X538" s="22">
        <f>IF(V538="","",IFERROR(VLOOKUP(V538,'Challan Master'!$B$5:$D$124,2,FALSE),""))</f>
        <v/>
      </c>
      <c r="Y538" s="23" t="n"/>
    </row>
    <row r="539">
      <c r="A539" s="22">
        <f>IF(C539="","",ROW()-4)</f>
        <v/>
      </c>
      <c r="B539" s="22">
        <f>IF(C539="","",IF(MONTH(C539)&lt;=3,"Q4",IF(MONTH(C539)&lt;=6,"Q1",IF(MONTH(C539)&lt;=9,"Q2","Q3"))))</f>
        <v/>
      </c>
      <c r="C539" s="26" t="n"/>
      <c r="D539" s="23" t="n"/>
      <c r="E539" s="19" t="n"/>
      <c r="F539" s="22">
        <f>IF(E539="","",IFERROR(VLOOKUP(E539,'Vendor Master'!$B$5:$Q$54,2,FALSE),""))</f>
        <v/>
      </c>
      <c r="G539" s="22">
        <f>IF(E539="","",IFERROR(VLOOKUP(E539,'Vendor Master'!$B$5:$Q$54,4,FALSE),""))</f>
        <v/>
      </c>
      <c r="H539" s="20">
        <f>IF(E539="","",IFERROR(VLOOKUP(G539,'Rate Master'!$B$5:$C$16,2,FALSE),""))</f>
        <v/>
      </c>
      <c r="I539" s="28" t="n"/>
      <c r="J539" s="29">
        <f>IF(E539="","",IFERROR(IF(VLOOKUP(E539,'Vendor Master'!$B$5:$Q$54,12,FALSE)="Y",VLOOKUP(E539,'Vendor Master'!$B$5:$Q$54,14,FALSE),0),""))</f>
        <v/>
      </c>
      <c r="K539" s="30">
        <f>IF(OR(E539="",I539="",J539=""),"",I539*J539)</f>
        <v/>
      </c>
      <c r="L539" s="30">
        <f>IF(OR(E539="",I539=""),"",I539+IF(K539="",0,K539))</f>
        <v/>
      </c>
      <c r="M539" s="25">
        <f>IF(E539="","",IFERROR(IF(F539="",0.2,IF(AND(VLOOKUP(E539,'Vendor Master'!$B$5:$Q$54,7,FALSE)="Y",C539&gt;=VLOOKUP(E539,'Vendor Master'!$B$5:$Q$54,9,FALSE),C539&lt;=VLOOKUP(E539,'Vendor Master'!$B$5:$Q$54,10,FALSE)),VLOOKUP(E539,'Vendor Master'!$B$5:$Q$54,11,FALSE),VLOOKUP(E539,'Vendor Master'!$B$5:$Q$54,6,FALSE))),""))</f>
        <v/>
      </c>
      <c r="N539" s="30">
        <f>IF(OR(E539="",I539="",M539=""),"",I539*M539)</f>
        <v/>
      </c>
      <c r="O539" s="30">
        <f>IF(OR(E539="",L539=""),"",L539-IF(N539="",0,N539))</f>
        <v/>
      </c>
      <c r="P539" s="26" t="n"/>
      <c r="Q539" s="23" t="n"/>
      <c r="R539" s="28" t="n"/>
      <c r="S539" s="22">
        <f>IF(OR(R539="",O539=""),"",IF(ROUND(R539,2)=ROUND(O539,2),"OK","CHECK"))</f>
        <v/>
      </c>
      <c r="T539" s="31">
        <f>IF(OR(R539="",O539=""),"",R539-O539)</f>
        <v/>
      </c>
      <c r="U539" s="19" t="n"/>
      <c r="V539" s="23" t="n"/>
      <c r="W539" s="32">
        <f>IF(V539="","",IFERROR(VLOOKUP(V539,'Challan Master'!$B$5:$D$124,3,FALSE),""))</f>
        <v/>
      </c>
      <c r="X539" s="22">
        <f>IF(V539="","",IFERROR(VLOOKUP(V539,'Challan Master'!$B$5:$D$124,2,FALSE),""))</f>
        <v/>
      </c>
      <c r="Y539" s="23" t="n"/>
    </row>
    <row r="540">
      <c r="A540" s="22">
        <f>IF(C540="","",ROW()-4)</f>
        <v/>
      </c>
      <c r="B540" s="22">
        <f>IF(C540="","",IF(MONTH(C540)&lt;=3,"Q4",IF(MONTH(C540)&lt;=6,"Q1",IF(MONTH(C540)&lt;=9,"Q2","Q3"))))</f>
        <v/>
      </c>
      <c r="C540" s="26" t="n"/>
      <c r="D540" s="23" t="n"/>
      <c r="E540" s="19" t="n"/>
      <c r="F540" s="22">
        <f>IF(E540="","",IFERROR(VLOOKUP(E540,'Vendor Master'!$B$5:$Q$54,2,FALSE),""))</f>
        <v/>
      </c>
      <c r="G540" s="22">
        <f>IF(E540="","",IFERROR(VLOOKUP(E540,'Vendor Master'!$B$5:$Q$54,4,FALSE),""))</f>
        <v/>
      </c>
      <c r="H540" s="20">
        <f>IF(E540="","",IFERROR(VLOOKUP(G540,'Rate Master'!$B$5:$C$16,2,FALSE),""))</f>
        <v/>
      </c>
      <c r="I540" s="28" t="n"/>
      <c r="J540" s="29">
        <f>IF(E540="","",IFERROR(IF(VLOOKUP(E540,'Vendor Master'!$B$5:$Q$54,12,FALSE)="Y",VLOOKUP(E540,'Vendor Master'!$B$5:$Q$54,14,FALSE),0),""))</f>
        <v/>
      </c>
      <c r="K540" s="30">
        <f>IF(OR(E540="",I540="",J540=""),"",I540*J540)</f>
        <v/>
      </c>
      <c r="L540" s="30">
        <f>IF(OR(E540="",I540=""),"",I540+IF(K540="",0,K540))</f>
        <v/>
      </c>
      <c r="M540" s="25">
        <f>IF(E540="","",IFERROR(IF(F540="",0.2,IF(AND(VLOOKUP(E540,'Vendor Master'!$B$5:$Q$54,7,FALSE)="Y",C540&gt;=VLOOKUP(E540,'Vendor Master'!$B$5:$Q$54,9,FALSE),C540&lt;=VLOOKUP(E540,'Vendor Master'!$B$5:$Q$54,10,FALSE)),VLOOKUP(E540,'Vendor Master'!$B$5:$Q$54,11,FALSE),VLOOKUP(E540,'Vendor Master'!$B$5:$Q$54,6,FALSE))),""))</f>
        <v/>
      </c>
      <c r="N540" s="30">
        <f>IF(OR(E540="",I540="",M540=""),"",I540*M540)</f>
        <v/>
      </c>
      <c r="O540" s="30">
        <f>IF(OR(E540="",L540=""),"",L540-IF(N540="",0,N540))</f>
        <v/>
      </c>
      <c r="P540" s="26" t="n"/>
      <c r="Q540" s="23" t="n"/>
      <c r="R540" s="28" t="n"/>
      <c r="S540" s="22">
        <f>IF(OR(R540="",O540=""),"",IF(ROUND(R540,2)=ROUND(O540,2),"OK","CHECK"))</f>
        <v/>
      </c>
      <c r="T540" s="31">
        <f>IF(OR(R540="",O540=""),"",R540-O540)</f>
        <v/>
      </c>
      <c r="U540" s="19" t="n"/>
      <c r="V540" s="23" t="n"/>
      <c r="W540" s="32">
        <f>IF(V540="","",IFERROR(VLOOKUP(V540,'Challan Master'!$B$5:$D$124,3,FALSE),""))</f>
        <v/>
      </c>
      <c r="X540" s="22">
        <f>IF(V540="","",IFERROR(VLOOKUP(V540,'Challan Master'!$B$5:$D$124,2,FALSE),""))</f>
        <v/>
      </c>
      <c r="Y540" s="23" t="n"/>
    </row>
    <row r="541">
      <c r="A541" s="22">
        <f>IF(C541="","",ROW()-4)</f>
        <v/>
      </c>
      <c r="B541" s="22">
        <f>IF(C541="","",IF(MONTH(C541)&lt;=3,"Q4",IF(MONTH(C541)&lt;=6,"Q1",IF(MONTH(C541)&lt;=9,"Q2","Q3"))))</f>
        <v/>
      </c>
      <c r="C541" s="26" t="n"/>
      <c r="D541" s="23" t="n"/>
      <c r="E541" s="19" t="n"/>
      <c r="F541" s="22">
        <f>IF(E541="","",IFERROR(VLOOKUP(E541,'Vendor Master'!$B$5:$Q$54,2,FALSE),""))</f>
        <v/>
      </c>
      <c r="G541" s="22">
        <f>IF(E541="","",IFERROR(VLOOKUP(E541,'Vendor Master'!$B$5:$Q$54,4,FALSE),""))</f>
        <v/>
      </c>
      <c r="H541" s="20">
        <f>IF(E541="","",IFERROR(VLOOKUP(G541,'Rate Master'!$B$5:$C$16,2,FALSE),""))</f>
        <v/>
      </c>
      <c r="I541" s="28" t="n"/>
      <c r="J541" s="29">
        <f>IF(E541="","",IFERROR(IF(VLOOKUP(E541,'Vendor Master'!$B$5:$Q$54,12,FALSE)="Y",VLOOKUP(E541,'Vendor Master'!$B$5:$Q$54,14,FALSE),0),""))</f>
        <v/>
      </c>
      <c r="K541" s="30">
        <f>IF(OR(E541="",I541="",J541=""),"",I541*J541)</f>
        <v/>
      </c>
      <c r="L541" s="30">
        <f>IF(OR(E541="",I541=""),"",I541+IF(K541="",0,K541))</f>
        <v/>
      </c>
      <c r="M541" s="25">
        <f>IF(E541="","",IFERROR(IF(F541="",0.2,IF(AND(VLOOKUP(E541,'Vendor Master'!$B$5:$Q$54,7,FALSE)="Y",C541&gt;=VLOOKUP(E541,'Vendor Master'!$B$5:$Q$54,9,FALSE),C541&lt;=VLOOKUP(E541,'Vendor Master'!$B$5:$Q$54,10,FALSE)),VLOOKUP(E541,'Vendor Master'!$B$5:$Q$54,11,FALSE),VLOOKUP(E541,'Vendor Master'!$B$5:$Q$54,6,FALSE))),""))</f>
        <v/>
      </c>
      <c r="N541" s="30">
        <f>IF(OR(E541="",I541="",M541=""),"",I541*M541)</f>
        <v/>
      </c>
      <c r="O541" s="30">
        <f>IF(OR(E541="",L541=""),"",L541-IF(N541="",0,N541))</f>
        <v/>
      </c>
      <c r="P541" s="26" t="n"/>
      <c r="Q541" s="23" t="n"/>
      <c r="R541" s="28" t="n"/>
      <c r="S541" s="22">
        <f>IF(OR(R541="",O541=""),"",IF(ROUND(R541,2)=ROUND(O541,2),"OK","CHECK"))</f>
        <v/>
      </c>
      <c r="T541" s="31">
        <f>IF(OR(R541="",O541=""),"",R541-O541)</f>
        <v/>
      </c>
      <c r="U541" s="19" t="n"/>
      <c r="V541" s="23" t="n"/>
      <c r="W541" s="32">
        <f>IF(V541="","",IFERROR(VLOOKUP(V541,'Challan Master'!$B$5:$D$124,3,FALSE),""))</f>
        <v/>
      </c>
      <c r="X541" s="22">
        <f>IF(V541="","",IFERROR(VLOOKUP(V541,'Challan Master'!$B$5:$D$124,2,FALSE),""))</f>
        <v/>
      </c>
      <c r="Y541" s="23" t="n"/>
    </row>
    <row r="542">
      <c r="A542" s="22">
        <f>IF(C542="","",ROW()-4)</f>
        <v/>
      </c>
      <c r="B542" s="22">
        <f>IF(C542="","",IF(MONTH(C542)&lt;=3,"Q4",IF(MONTH(C542)&lt;=6,"Q1",IF(MONTH(C542)&lt;=9,"Q2","Q3"))))</f>
        <v/>
      </c>
      <c r="C542" s="26" t="n"/>
      <c r="D542" s="23" t="n"/>
      <c r="E542" s="19" t="n"/>
      <c r="F542" s="22">
        <f>IF(E542="","",IFERROR(VLOOKUP(E542,'Vendor Master'!$B$5:$Q$54,2,FALSE),""))</f>
        <v/>
      </c>
      <c r="G542" s="22">
        <f>IF(E542="","",IFERROR(VLOOKUP(E542,'Vendor Master'!$B$5:$Q$54,4,FALSE),""))</f>
        <v/>
      </c>
      <c r="H542" s="20">
        <f>IF(E542="","",IFERROR(VLOOKUP(G542,'Rate Master'!$B$5:$C$16,2,FALSE),""))</f>
        <v/>
      </c>
      <c r="I542" s="28" t="n"/>
      <c r="J542" s="29">
        <f>IF(E542="","",IFERROR(IF(VLOOKUP(E542,'Vendor Master'!$B$5:$Q$54,12,FALSE)="Y",VLOOKUP(E542,'Vendor Master'!$B$5:$Q$54,14,FALSE),0),""))</f>
        <v/>
      </c>
      <c r="K542" s="30">
        <f>IF(OR(E542="",I542="",J542=""),"",I542*J542)</f>
        <v/>
      </c>
      <c r="L542" s="30">
        <f>IF(OR(E542="",I542=""),"",I542+IF(K542="",0,K542))</f>
        <v/>
      </c>
      <c r="M542" s="25">
        <f>IF(E542="","",IFERROR(IF(F542="",0.2,IF(AND(VLOOKUP(E542,'Vendor Master'!$B$5:$Q$54,7,FALSE)="Y",C542&gt;=VLOOKUP(E542,'Vendor Master'!$B$5:$Q$54,9,FALSE),C542&lt;=VLOOKUP(E542,'Vendor Master'!$B$5:$Q$54,10,FALSE)),VLOOKUP(E542,'Vendor Master'!$B$5:$Q$54,11,FALSE),VLOOKUP(E542,'Vendor Master'!$B$5:$Q$54,6,FALSE))),""))</f>
        <v/>
      </c>
      <c r="N542" s="30">
        <f>IF(OR(E542="",I542="",M542=""),"",I542*M542)</f>
        <v/>
      </c>
      <c r="O542" s="30">
        <f>IF(OR(E542="",L542=""),"",L542-IF(N542="",0,N542))</f>
        <v/>
      </c>
      <c r="P542" s="26" t="n"/>
      <c r="Q542" s="23" t="n"/>
      <c r="R542" s="28" t="n"/>
      <c r="S542" s="22">
        <f>IF(OR(R542="",O542=""),"",IF(ROUND(R542,2)=ROUND(O542,2),"OK","CHECK"))</f>
        <v/>
      </c>
      <c r="T542" s="31">
        <f>IF(OR(R542="",O542=""),"",R542-O542)</f>
        <v/>
      </c>
      <c r="U542" s="19" t="n"/>
      <c r="V542" s="23" t="n"/>
      <c r="W542" s="32">
        <f>IF(V542="","",IFERROR(VLOOKUP(V542,'Challan Master'!$B$5:$D$124,3,FALSE),""))</f>
        <v/>
      </c>
      <c r="X542" s="22">
        <f>IF(V542="","",IFERROR(VLOOKUP(V542,'Challan Master'!$B$5:$D$124,2,FALSE),""))</f>
        <v/>
      </c>
      <c r="Y542" s="23" t="n"/>
    </row>
    <row r="543">
      <c r="A543" s="22">
        <f>IF(C543="","",ROW()-4)</f>
        <v/>
      </c>
      <c r="B543" s="22">
        <f>IF(C543="","",IF(MONTH(C543)&lt;=3,"Q4",IF(MONTH(C543)&lt;=6,"Q1",IF(MONTH(C543)&lt;=9,"Q2","Q3"))))</f>
        <v/>
      </c>
      <c r="C543" s="26" t="n"/>
      <c r="D543" s="23" t="n"/>
      <c r="E543" s="19" t="n"/>
      <c r="F543" s="22">
        <f>IF(E543="","",IFERROR(VLOOKUP(E543,'Vendor Master'!$B$5:$Q$54,2,FALSE),""))</f>
        <v/>
      </c>
      <c r="G543" s="22">
        <f>IF(E543="","",IFERROR(VLOOKUP(E543,'Vendor Master'!$B$5:$Q$54,4,FALSE),""))</f>
        <v/>
      </c>
      <c r="H543" s="20">
        <f>IF(E543="","",IFERROR(VLOOKUP(G543,'Rate Master'!$B$5:$C$16,2,FALSE),""))</f>
        <v/>
      </c>
      <c r="I543" s="28" t="n"/>
      <c r="J543" s="29">
        <f>IF(E543="","",IFERROR(IF(VLOOKUP(E543,'Vendor Master'!$B$5:$Q$54,12,FALSE)="Y",VLOOKUP(E543,'Vendor Master'!$B$5:$Q$54,14,FALSE),0),""))</f>
        <v/>
      </c>
      <c r="K543" s="30">
        <f>IF(OR(E543="",I543="",J543=""),"",I543*J543)</f>
        <v/>
      </c>
      <c r="L543" s="30">
        <f>IF(OR(E543="",I543=""),"",I543+IF(K543="",0,K543))</f>
        <v/>
      </c>
      <c r="M543" s="25">
        <f>IF(E543="","",IFERROR(IF(F543="",0.2,IF(AND(VLOOKUP(E543,'Vendor Master'!$B$5:$Q$54,7,FALSE)="Y",C543&gt;=VLOOKUP(E543,'Vendor Master'!$B$5:$Q$54,9,FALSE),C543&lt;=VLOOKUP(E543,'Vendor Master'!$B$5:$Q$54,10,FALSE)),VLOOKUP(E543,'Vendor Master'!$B$5:$Q$54,11,FALSE),VLOOKUP(E543,'Vendor Master'!$B$5:$Q$54,6,FALSE))),""))</f>
        <v/>
      </c>
      <c r="N543" s="30">
        <f>IF(OR(E543="",I543="",M543=""),"",I543*M543)</f>
        <v/>
      </c>
      <c r="O543" s="30">
        <f>IF(OR(E543="",L543=""),"",L543-IF(N543="",0,N543))</f>
        <v/>
      </c>
      <c r="P543" s="26" t="n"/>
      <c r="Q543" s="23" t="n"/>
      <c r="R543" s="28" t="n"/>
      <c r="S543" s="22">
        <f>IF(OR(R543="",O543=""),"",IF(ROUND(R543,2)=ROUND(O543,2),"OK","CHECK"))</f>
        <v/>
      </c>
      <c r="T543" s="31">
        <f>IF(OR(R543="",O543=""),"",R543-O543)</f>
        <v/>
      </c>
      <c r="U543" s="19" t="n"/>
      <c r="V543" s="23" t="n"/>
      <c r="W543" s="32">
        <f>IF(V543="","",IFERROR(VLOOKUP(V543,'Challan Master'!$B$5:$D$124,3,FALSE),""))</f>
        <v/>
      </c>
      <c r="X543" s="22">
        <f>IF(V543="","",IFERROR(VLOOKUP(V543,'Challan Master'!$B$5:$D$124,2,FALSE),""))</f>
        <v/>
      </c>
      <c r="Y543" s="23" t="n"/>
    </row>
    <row r="544">
      <c r="A544" s="22">
        <f>IF(C544="","",ROW()-4)</f>
        <v/>
      </c>
      <c r="B544" s="22">
        <f>IF(C544="","",IF(MONTH(C544)&lt;=3,"Q4",IF(MONTH(C544)&lt;=6,"Q1",IF(MONTH(C544)&lt;=9,"Q2","Q3"))))</f>
        <v/>
      </c>
      <c r="C544" s="26" t="n"/>
      <c r="D544" s="23" t="n"/>
      <c r="E544" s="19" t="n"/>
      <c r="F544" s="22">
        <f>IF(E544="","",IFERROR(VLOOKUP(E544,'Vendor Master'!$B$5:$Q$54,2,FALSE),""))</f>
        <v/>
      </c>
      <c r="G544" s="22">
        <f>IF(E544="","",IFERROR(VLOOKUP(E544,'Vendor Master'!$B$5:$Q$54,4,FALSE),""))</f>
        <v/>
      </c>
      <c r="H544" s="20">
        <f>IF(E544="","",IFERROR(VLOOKUP(G544,'Rate Master'!$B$5:$C$16,2,FALSE),""))</f>
        <v/>
      </c>
      <c r="I544" s="28" t="n"/>
      <c r="J544" s="29">
        <f>IF(E544="","",IFERROR(IF(VLOOKUP(E544,'Vendor Master'!$B$5:$Q$54,12,FALSE)="Y",VLOOKUP(E544,'Vendor Master'!$B$5:$Q$54,14,FALSE),0),""))</f>
        <v/>
      </c>
      <c r="K544" s="30">
        <f>IF(OR(E544="",I544="",J544=""),"",I544*J544)</f>
        <v/>
      </c>
      <c r="L544" s="30">
        <f>IF(OR(E544="",I544=""),"",I544+IF(K544="",0,K544))</f>
        <v/>
      </c>
      <c r="M544" s="25">
        <f>IF(E544="","",IFERROR(IF(F544="",0.2,IF(AND(VLOOKUP(E544,'Vendor Master'!$B$5:$Q$54,7,FALSE)="Y",C544&gt;=VLOOKUP(E544,'Vendor Master'!$B$5:$Q$54,9,FALSE),C544&lt;=VLOOKUP(E544,'Vendor Master'!$B$5:$Q$54,10,FALSE)),VLOOKUP(E544,'Vendor Master'!$B$5:$Q$54,11,FALSE),VLOOKUP(E544,'Vendor Master'!$B$5:$Q$54,6,FALSE))),""))</f>
        <v/>
      </c>
      <c r="N544" s="30">
        <f>IF(OR(E544="",I544="",M544=""),"",I544*M544)</f>
        <v/>
      </c>
      <c r="O544" s="30">
        <f>IF(OR(E544="",L544=""),"",L544-IF(N544="",0,N544))</f>
        <v/>
      </c>
      <c r="P544" s="26" t="n"/>
      <c r="Q544" s="23" t="n"/>
      <c r="R544" s="28" t="n"/>
      <c r="S544" s="22">
        <f>IF(OR(R544="",O544=""),"",IF(ROUND(R544,2)=ROUND(O544,2),"OK","CHECK"))</f>
        <v/>
      </c>
      <c r="T544" s="31">
        <f>IF(OR(R544="",O544=""),"",R544-O544)</f>
        <v/>
      </c>
      <c r="U544" s="19" t="n"/>
      <c r="V544" s="23" t="n"/>
      <c r="W544" s="32">
        <f>IF(V544="","",IFERROR(VLOOKUP(V544,'Challan Master'!$B$5:$D$124,3,FALSE),""))</f>
        <v/>
      </c>
      <c r="X544" s="22">
        <f>IF(V544="","",IFERROR(VLOOKUP(V544,'Challan Master'!$B$5:$D$124,2,FALSE),""))</f>
        <v/>
      </c>
      <c r="Y544" s="23" t="n"/>
    </row>
    <row r="545">
      <c r="A545" s="22">
        <f>IF(C545="","",ROW()-4)</f>
        <v/>
      </c>
      <c r="B545" s="22">
        <f>IF(C545="","",IF(MONTH(C545)&lt;=3,"Q4",IF(MONTH(C545)&lt;=6,"Q1",IF(MONTH(C545)&lt;=9,"Q2","Q3"))))</f>
        <v/>
      </c>
      <c r="C545" s="26" t="n"/>
      <c r="D545" s="23" t="n"/>
      <c r="E545" s="19" t="n"/>
      <c r="F545" s="22">
        <f>IF(E545="","",IFERROR(VLOOKUP(E545,'Vendor Master'!$B$5:$Q$54,2,FALSE),""))</f>
        <v/>
      </c>
      <c r="G545" s="22">
        <f>IF(E545="","",IFERROR(VLOOKUP(E545,'Vendor Master'!$B$5:$Q$54,4,FALSE),""))</f>
        <v/>
      </c>
      <c r="H545" s="20">
        <f>IF(E545="","",IFERROR(VLOOKUP(G545,'Rate Master'!$B$5:$C$16,2,FALSE),""))</f>
        <v/>
      </c>
      <c r="I545" s="28" t="n"/>
      <c r="J545" s="29">
        <f>IF(E545="","",IFERROR(IF(VLOOKUP(E545,'Vendor Master'!$B$5:$Q$54,12,FALSE)="Y",VLOOKUP(E545,'Vendor Master'!$B$5:$Q$54,14,FALSE),0),""))</f>
        <v/>
      </c>
      <c r="K545" s="30">
        <f>IF(OR(E545="",I545="",J545=""),"",I545*J545)</f>
        <v/>
      </c>
      <c r="L545" s="30">
        <f>IF(OR(E545="",I545=""),"",I545+IF(K545="",0,K545))</f>
        <v/>
      </c>
      <c r="M545" s="25">
        <f>IF(E545="","",IFERROR(IF(F545="",0.2,IF(AND(VLOOKUP(E545,'Vendor Master'!$B$5:$Q$54,7,FALSE)="Y",C545&gt;=VLOOKUP(E545,'Vendor Master'!$B$5:$Q$54,9,FALSE),C545&lt;=VLOOKUP(E545,'Vendor Master'!$B$5:$Q$54,10,FALSE)),VLOOKUP(E545,'Vendor Master'!$B$5:$Q$54,11,FALSE),VLOOKUP(E545,'Vendor Master'!$B$5:$Q$54,6,FALSE))),""))</f>
        <v/>
      </c>
      <c r="N545" s="30">
        <f>IF(OR(E545="",I545="",M545=""),"",I545*M545)</f>
        <v/>
      </c>
      <c r="O545" s="30">
        <f>IF(OR(E545="",L545=""),"",L545-IF(N545="",0,N545))</f>
        <v/>
      </c>
      <c r="P545" s="26" t="n"/>
      <c r="Q545" s="23" t="n"/>
      <c r="R545" s="28" t="n"/>
      <c r="S545" s="22">
        <f>IF(OR(R545="",O545=""),"",IF(ROUND(R545,2)=ROUND(O545,2),"OK","CHECK"))</f>
        <v/>
      </c>
      <c r="T545" s="31">
        <f>IF(OR(R545="",O545=""),"",R545-O545)</f>
        <v/>
      </c>
      <c r="U545" s="19" t="n"/>
      <c r="V545" s="23" t="n"/>
      <c r="W545" s="32">
        <f>IF(V545="","",IFERROR(VLOOKUP(V545,'Challan Master'!$B$5:$D$124,3,FALSE),""))</f>
        <v/>
      </c>
      <c r="X545" s="22">
        <f>IF(V545="","",IFERROR(VLOOKUP(V545,'Challan Master'!$B$5:$D$124,2,FALSE),""))</f>
        <v/>
      </c>
      <c r="Y545" s="23" t="n"/>
    </row>
    <row r="546">
      <c r="A546" s="22">
        <f>IF(C546="","",ROW()-4)</f>
        <v/>
      </c>
      <c r="B546" s="22">
        <f>IF(C546="","",IF(MONTH(C546)&lt;=3,"Q4",IF(MONTH(C546)&lt;=6,"Q1",IF(MONTH(C546)&lt;=9,"Q2","Q3"))))</f>
        <v/>
      </c>
      <c r="C546" s="26" t="n"/>
      <c r="D546" s="23" t="n"/>
      <c r="E546" s="19" t="n"/>
      <c r="F546" s="22">
        <f>IF(E546="","",IFERROR(VLOOKUP(E546,'Vendor Master'!$B$5:$Q$54,2,FALSE),""))</f>
        <v/>
      </c>
      <c r="G546" s="22">
        <f>IF(E546="","",IFERROR(VLOOKUP(E546,'Vendor Master'!$B$5:$Q$54,4,FALSE),""))</f>
        <v/>
      </c>
      <c r="H546" s="20">
        <f>IF(E546="","",IFERROR(VLOOKUP(G546,'Rate Master'!$B$5:$C$16,2,FALSE),""))</f>
        <v/>
      </c>
      <c r="I546" s="28" t="n"/>
      <c r="J546" s="29">
        <f>IF(E546="","",IFERROR(IF(VLOOKUP(E546,'Vendor Master'!$B$5:$Q$54,12,FALSE)="Y",VLOOKUP(E546,'Vendor Master'!$B$5:$Q$54,14,FALSE),0),""))</f>
        <v/>
      </c>
      <c r="K546" s="30">
        <f>IF(OR(E546="",I546="",J546=""),"",I546*J546)</f>
        <v/>
      </c>
      <c r="L546" s="30">
        <f>IF(OR(E546="",I546=""),"",I546+IF(K546="",0,K546))</f>
        <v/>
      </c>
      <c r="M546" s="25">
        <f>IF(E546="","",IFERROR(IF(F546="",0.2,IF(AND(VLOOKUP(E546,'Vendor Master'!$B$5:$Q$54,7,FALSE)="Y",C546&gt;=VLOOKUP(E546,'Vendor Master'!$B$5:$Q$54,9,FALSE),C546&lt;=VLOOKUP(E546,'Vendor Master'!$B$5:$Q$54,10,FALSE)),VLOOKUP(E546,'Vendor Master'!$B$5:$Q$54,11,FALSE),VLOOKUP(E546,'Vendor Master'!$B$5:$Q$54,6,FALSE))),""))</f>
        <v/>
      </c>
      <c r="N546" s="30">
        <f>IF(OR(E546="",I546="",M546=""),"",I546*M546)</f>
        <v/>
      </c>
      <c r="O546" s="30">
        <f>IF(OR(E546="",L546=""),"",L546-IF(N546="",0,N546))</f>
        <v/>
      </c>
      <c r="P546" s="26" t="n"/>
      <c r="Q546" s="23" t="n"/>
      <c r="R546" s="28" t="n"/>
      <c r="S546" s="22">
        <f>IF(OR(R546="",O546=""),"",IF(ROUND(R546,2)=ROUND(O546,2),"OK","CHECK"))</f>
        <v/>
      </c>
      <c r="T546" s="31">
        <f>IF(OR(R546="",O546=""),"",R546-O546)</f>
        <v/>
      </c>
      <c r="U546" s="19" t="n"/>
      <c r="V546" s="23" t="n"/>
      <c r="W546" s="32">
        <f>IF(V546="","",IFERROR(VLOOKUP(V546,'Challan Master'!$B$5:$D$124,3,FALSE),""))</f>
        <v/>
      </c>
      <c r="X546" s="22">
        <f>IF(V546="","",IFERROR(VLOOKUP(V546,'Challan Master'!$B$5:$D$124,2,FALSE),""))</f>
        <v/>
      </c>
      <c r="Y546" s="23" t="n"/>
    </row>
    <row r="547">
      <c r="A547" s="22">
        <f>IF(C547="","",ROW()-4)</f>
        <v/>
      </c>
      <c r="B547" s="22">
        <f>IF(C547="","",IF(MONTH(C547)&lt;=3,"Q4",IF(MONTH(C547)&lt;=6,"Q1",IF(MONTH(C547)&lt;=9,"Q2","Q3"))))</f>
        <v/>
      </c>
      <c r="C547" s="26" t="n"/>
      <c r="D547" s="23" t="n"/>
      <c r="E547" s="19" t="n"/>
      <c r="F547" s="22">
        <f>IF(E547="","",IFERROR(VLOOKUP(E547,'Vendor Master'!$B$5:$Q$54,2,FALSE),""))</f>
        <v/>
      </c>
      <c r="G547" s="22">
        <f>IF(E547="","",IFERROR(VLOOKUP(E547,'Vendor Master'!$B$5:$Q$54,4,FALSE),""))</f>
        <v/>
      </c>
      <c r="H547" s="20">
        <f>IF(E547="","",IFERROR(VLOOKUP(G547,'Rate Master'!$B$5:$C$16,2,FALSE),""))</f>
        <v/>
      </c>
      <c r="I547" s="28" t="n"/>
      <c r="J547" s="29">
        <f>IF(E547="","",IFERROR(IF(VLOOKUP(E547,'Vendor Master'!$B$5:$Q$54,12,FALSE)="Y",VLOOKUP(E547,'Vendor Master'!$B$5:$Q$54,14,FALSE),0),""))</f>
        <v/>
      </c>
      <c r="K547" s="30">
        <f>IF(OR(E547="",I547="",J547=""),"",I547*J547)</f>
        <v/>
      </c>
      <c r="L547" s="30">
        <f>IF(OR(E547="",I547=""),"",I547+IF(K547="",0,K547))</f>
        <v/>
      </c>
      <c r="M547" s="25">
        <f>IF(E547="","",IFERROR(IF(F547="",0.2,IF(AND(VLOOKUP(E547,'Vendor Master'!$B$5:$Q$54,7,FALSE)="Y",C547&gt;=VLOOKUP(E547,'Vendor Master'!$B$5:$Q$54,9,FALSE),C547&lt;=VLOOKUP(E547,'Vendor Master'!$B$5:$Q$54,10,FALSE)),VLOOKUP(E547,'Vendor Master'!$B$5:$Q$54,11,FALSE),VLOOKUP(E547,'Vendor Master'!$B$5:$Q$54,6,FALSE))),""))</f>
        <v/>
      </c>
      <c r="N547" s="30">
        <f>IF(OR(E547="",I547="",M547=""),"",I547*M547)</f>
        <v/>
      </c>
      <c r="O547" s="30">
        <f>IF(OR(E547="",L547=""),"",L547-IF(N547="",0,N547))</f>
        <v/>
      </c>
      <c r="P547" s="26" t="n"/>
      <c r="Q547" s="23" t="n"/>
      <c r="R547" s="28" t="n"/>
      <c r="S547" s="22">
        <f>IF(OR(R547="",O547=""),"",IF(ROUND(R547,2)=ROUND(O547,2),"OK","CHECK"))</f>
        <v/>
      </c>
      <c r="T547" s="31">
        <f>IF(OR(R547="",O547=""),"",R547-O547)</f>
        <v/>
      </c>
      <c r="U547" s="19" t="n"/>
      <c r="V547" s="23" t="n"/>
      <c r="W547" s="32">
        <f>IF(V547="","",IFERROR(VLOOKUP(V547,'Challan Master'!$B$5:$D$124,3,FALSE),""))</f>
        <v/>
      </c>
      <c r="X547" s="22">
        <f>IF(V547="","",IFERROR(VLOOKUP(V547,'Challan Master'!$B$5:$D$124,2,FALSE),""))</f>
        <v/>
      </c>
      <c r="Y547" s="23" t="n"/>
    </row>
    <row r="548">
      <c r="A548" s="22">
        <f>IF(C548="","",ROW()-4)</f>
        <v/>
      </c>
      <c r="B548" s="22">
        <f>IF(C548="","",IF(MONTH(C548)&lt;=3,"Q4",IF(MONTH(C548)&lt;=6,"Q1",IF(MONTH(C548)&lt;=9,"Q2","Q3"))))</f>
        <v/>
      </c>
      <c r="C548" s="26" t="n"/>
      <c r="D548" s="23" t="n"/>
      <c r="E548" s="19" t="n"/>
      <c r="F548" s="22">
        <f>IF(E548="","",IFERROR(VLOOKUP(E548,'Vendor Master'!$B$5:$Q$54,2,FALSE),""))</f>
        <v/>
      </c>
      <c r="G548" s="22">
        <f>IF(E548="","",IFERROR(VLOOKUP(E548,'Vendor Master'!$B$5:$Q$54,4,FALSE),""))</f>
        <v/>
      </c>
      <c r="H548" s="20">
        <f>IF(E548="","",IFERROR(VLOOKUP(G548,'Rate Master'!$B$5:$C$16,2,FALSE),""))</f>
        <v/>
      </c>
      <c r="I548" s="28" t="n"/>
      <c r="J548" s="29">
        <f>IF(E548="","",IFERROR(IF(VLOOKUP(E548,'Vendor Master'!$B$5:$Q$54,12,FALSE)="Y",VLOOKUP(E548,'Vendor Master'!$B$5:$Q$54,14,FALSE),0),""))</f>
        <v/>
      </c>
      <c r="K548" s="30">
        <f>IF(OR(E548="",I548="",J548=""),"",I548*J548)</f>
        <v/>
      </c>
      <c r="L548" s="30">
        <f>IF(OR(E548="",I548=""),"",I548+IF(K548="",0,K548))</f>
        <v/>
      </c>
      <c r="M548" s="25">
        <f>IF(E548="","",IFERROR(IF(F548="",0.2,IF(AND(VLOOKUP(E548,'Vendor Master'!$B$5:$Q$54,7,FALSE)="Y",C548&gt;=VLOOKUP(E548,'Vendor Master'!$B$5:$Q$54,9,FALSE),C548&lt;=VLOOKUP(E548,'Vendor Master'!$B$5:$Q$54,10,FALSE)),VLOOKUP(E548,'Vendor Master'!$B$5:$Q$54,11,FALSE),VLOOKUP(E548,'Vendor Master'!$B$5:$Q$54,6,FALSE))),""))</f>
        <v/>
      </c>
      <c r="N548" s="30">
        <f>IF(OR(E548="",I548="",M548=""),"",I548*M548)</f>
        <v/>
      </c>
      <c r="O548" s="30">
        <f>IF(OR(E548="",L548=""),"",L548-IF(N548="",0,N548))</f>
        <v/>
      </c>
      <c r="P548" s="26" t="n"/>
      <c r="Q548" s="23" t="n"/>
      <c r="R548" s="28" t="n"/>
      <c r="S548" s="22">
        <f>IF(OR(R548="",O548=""),"",IF(ROUND(R548,2)=ROUND(O548,2),"OK","CHECK"))</f>
        <v/>
      </c>
      <c r="T548" s="31">
        <f>IF(OR(R548="",O548=""),"",R548-O548)</f>
        <v/>
      </c>
      <c r="U548" s="19" t="n"/>
      <c r="V548" s="23" t="n"/>
      <c r="W548" s="32">
        <f>IF(V548="","",IFERROR(VLOOKUP(V548,'Challan Master'!$B$5:$D$124,3,FALSE),""))</f>
        <v/>
      </c>
      <c r="X548" s="22">
        <f>IF(V548="","",IFERROR(VLOOKUP(V548,'Challan Master'!$B$5:$D$124,2,FALSE),""))</f>
        <v/>
      </c>
      <c r="Y548" s="23" t="n"/>
    </row>
    <row r="549">
      <c r="A549" s="22">
        <f>IF(C549="","",ROW()-4)</f>
        <v/>
      </c>
      <c r="B549" s="22">
        <f>IF(C549="","",IF(MONTH(C549)&lt;=3,"Q4",IF(MONTH(C549)&lt;=6,"Q1",IF(MONTH(C549)&lt;=9,"Q2","Q3"))))</f>
        <v/>
      </c>
      <c r="C549" s="26" t="n"/>
      <c r="D549" s="23" t="n"/>
      <c r="E549" s="19" t="n"/>
      <c r="F549" s="22">
        <f>IF(E549="","",IFERROR(VLOOKUP(E549,'Vendor Master'!$B$5:$Q$54,2,FALSE),""))</f>
        <v/>
      </c>
      <c r="G549" s="22">
        <f>IF(E549="","",IFERROR(VLOOKUP(E549,'Vendor Master'!$B$5:$Q$54,4,FALSE),""))</f>
        <v/>
      </c>
      <c r="H549" s="20">
        <f>IF(E549="","",IFERROR(VLOOKUP(G549,'Rate Master'!$B$5:$C$16,2,FALSE),""))</f>
        <v/>
      </c>
      <c r="I549" s="28" t="n"/>
      <c r="J549" s="29">
        <f>IF(E549="","",IFERROR(IF(VLOOKUP(E549,'Vendor Master'!$B$5:$Q$54,12,FALSE)="Y",VLOOKUP(E549,'Vendor Master'!$B$5:$Q$54,14,FALSE),0),""))</f>
        <v/>
      </c>
      <c r="K549" s="30">
        <f>IF(OR(E549="",I549="",J549=""),"",I549*J549)</f>
        <v/>
      </c>
      <c r="L549" s="30">
        <f>IF(OR(E549="",I549=""),"",I549+IF(K549="",0,K549))</f>
        <v/>
      </c>
      <c r="M549" s="25">
        <f>IF(E549="","",IFERROR(IF(F549="",0.2,IF(AND(VLOOKUP(E549,'Vendor Master'!$B$5:$Q$54,7,FALSE)="Y",C549&gt;=VLOOKUP(E549,'Vendor Master'!$B$5:$Q$54,9,FALSE),C549&lt;=VLOOKUP(E549,'Vendor Master'!$B$5:$Q$54,10,FALSE)),VLOOKUP(E549,'Vendor Master'!$B$5:$Q$54,11,FALSE),VLOOKUP(E549,'Vendor Master'!$B$5:$Q$54,6,FALSE))),""))</f>
        <v/>
      </c>
      <c r="N549" s="30">
        <f>IF(OR(E549="",I549="",M549=""),"",I549*M549)</f>
        <v/>
      </c>
      <c r="O549" s="30">
        <f>IF(OR(E549="",L549=""),"",L549-IF(N549="",0,N549))</f>
        <v/>
      </c>
      <c r="P549" s="26" t="n"/>
      <c r="Q549" s="23" t="n"/>
      <c r="R549" s="28" t="n"/>
      <c r="S549" s="22">
        <f>IF(OR(R549="",O549=""),"",IF(ROUND(R549,2)=ROUND(O549,2),"OK","CHECK"))</f>
        <v/>
      </c>
      <c r="T549" s="31">
        <f>IF(OR(R549="",O549=""),"",R549-O549)</f>
        <v/>
      </c>
      <c r="U549" s="19" t="n"/>
      <c r="V549" s="23" t="n"/>
      <c r="W549" s="32">
        <f>IF(V549="","",IFERROR(VLOOKUP(V549,'Challan Master'!$B$5:$D$124,3,FALSE),""))</f>
        <v/>
      </c>
      <c r="X549" s="22">
        <f>IF(V549="","",IFERROR(VLOOKUP(V549,'Challan Master'!$B$5:$D$124,2,FALSE),""))</f>
        <v/>
      </c>
      <c r="Y549" s="23" t="n"/>
    </row>
    <row r="550">
      <c r="A550" s="22">
        <f>IF(C550="","",ROW()-4)</f>
        <v/>
      </c>
      <c r="B550" s="22">
        <f>IF(C550="","",IF(MONTH(C550)&lt;=3,"Q4",IF(MONTH(C550)&lt;=6,"Q1",IF(MONTH(C550)&lt;=9,"Q2","Q3"))))</f>
        <v/>
      </c>
      <c r="C550" s="26" t="n"/>
      <c r="D550" s="23" t="n"/>
      <c r="E550" s="19" t="n"/>
      <c r="F550" s="22">
        <f>IF(E550="","",IFERROR(VLOOKUP(E550,'Vendor Master'!$B$5:$Q$54,2,FALSE),""))</f>
        <v/>
      </c>
      <c r="G550" s="22">
        <f>IF(E550="","",IFERROR(VLOOKUP(E550,'Vendor Master'!$B$5:$Q$54,4,FALSE),""))</f>
        <v/>
      </c>
      <c r="H550" s="20">
        <f>IF(E550="","",IFERROR(VLOOKUP(G550,'Rate Master'!$B$5:$C$16,2,FALSE),""))</f>
        <v/>
      </c>
      <c r="I550" s="28" t="n"/>
      <c r="J550" s="29">
        <f>IF(E550="","",IFERROR(IF(VLOOKUP(E550,'Vendor Master'!$B$5:$Q$54,12,FALSE)="Y",VLOOKUP(E550,'Vendor Master'!$B$5:$Q$54,14,FALSE),0),""))</f>
        <v/>
      </c>
      <c r="K550" s="30">
        <f>IF(OR(E550="",I550="",J550=""),"",I550*J550)</f>
        <v/>
      </c>
      <c r="L550" s="30">
        <f>IF(OR(E550="",I550=""),"",I550+IF(K550="",0,K550))</f>
        <v/>
      </c>
      <c r="M550" s="25">
        <f>IF(E550="","",IFERROR(IF(F550="",0.2,IF(AND(VLOOKUP(E550,'Vendor Master'!$B$5:$Q$54,7,FALSE)="Y",C550&gt;=VLOOKUP(E550,'Vendor Master'!$B$5:$Q$54,9,FALSE),C550&lt;=VLOOKUP(E550,'Vendor Master'!$B$5:$Q$54,10,FALSE)),VLOOKUP(E550,'Vendor Master'!$B$5:$Q$54,11,FALSE),VLOOKUP(E550,'Vendor Master'!$B$5:$Q$54,6,FALSE))),""))</f>
        <v/>
      </c>
      <c r="N550" s="30">
        <f>IF(OR(E550="",I550="",M550=""),"",I550*M550)</f>
        <v/>
      </c>
      <c r="O550" s="30">
        <f>IF(OR(E550="",L550=""),"",L550-IF(N550="",0,N550))</f>
        <v/>
      </c>
      <c r="P550" s="26" t="n"/>
      <c r="Q550" s="23" t="n"/>
      <c r="R550" s="28" t="n"/>
      <c r="S550" s="22">
        <f>IF(OR(R550="",O550=""),"",IF(ROUND(R550,2)=ROUND(O550,2),"OK","CHECK"))</f>
        <v/>
      </c>
      <c r="T550" s="31">
        <f>IF(OR(R550="",O550=""),"",R550-O550)</f>
        <v/>
      </c>
      <c r="U550" s="19" t="n"/>
      <c r="V550" s="23" t="n"/>
      <c r="W550" s="32">
        <f>IF(V550="","",IFERROR(VLOOKUP(V550,'Challan Master'!$B$5:$D$124,3,FALSE),""))</f>
        <v/>
      </c>
      <c r="X550" s="22">
        <f>IF(V550="","",IFERROR(VLOOKUP(V550,'Challan Master'!$B$5:$D$124,2,FALSE),""))</f>
        <v/>
      </c>
      <c r="Y550" s="23" t="n"/>
    </row>
    <row r="551">
      <c r="A551" s="22">
        <f>IF(C551="","",ROW()-4)</f>
        <v/>
      </c>
      <c r="B551" s="22">
        <f>IF(C551="","",IF(MONTH(C551)&lt;=3,"Q4",IF(MONTH(C551)&lt;=6,"Q1",IF(MONTH(C551)&lt;=9,"Q2","Q3"))))</f>
        <v/>
      </c>
      <c r="C551" s="26" t="n"/>
      <c r="D551" s="23" t="n"/>
      <c r="E551" s="19" t="n"/>
      <c r="F551" s="22">
        <f>IF(E551="","",IFERROR(VLOOKUP(E551,'Vendor Master'!$B$5:$Q$54,2,FALSE),""))</f>
        <v/>
      </c>
      <c r="G551" s="22">
        <f>IF(E551="","",IFERROR(VLOOKUP(E551,'Vendor Master'!$B$5:$Q$54,4,FALSE),""))</f>
        <v/>
      </c>
      <c r="H551" s="20">
        <f>IF(E551="","",IFERROR(VLOOKUP(G551,'Rate Master'!$B$5:$C$16,2,FALSE),""))</f>
        <v/>
      </c>
      <c r="I551" s="28" t="n"/>
      <c r="J551" s="29">
        <f>IF(E551="","",IFERROR(IF(VLOOKUP(E551,'Vendor Master'!$B$5:$Q$54,12,FALSE)="Y",VLOOKUP(E551,'Vendor Master'!$B$5:$Q$54,14,FALSE),0),""))</f>
        <v/>
      </c>
      <c r="K551" s="30">
        <f>IF(OR(E551="",I551="",J551=""),"",I551*J551)</f>
        <v/>
      </c>
      <c r="L551" s="30">
        <f>IF(OR(E551="",I551=""),"",I551+IF(K551="",0,K551))</f>
        <v/>
      </c>
      <c r="M551" s="25">
        <f>IF(E551="","",IFERROR(IF(F551="",0.2,IF(AND(VLOOKUP(E551,'Vendor Master'!$B$5:$Q$54,7,FALSE)="Y",C551&gt;=VLOOKUP(E551,'Vendor Master'!$B$5:$Q$54,9,FALSE),C551&lt;=VLOOKUP(E551,'Vendor Master'!$B$5:$Q$54,10,FALSE)),VLOOKUP(E551,'Vendor Master'!$B$5:$Q$54,11,FALSE),VLOOKUP(E551,'Vendor Master'!$B$5:$Q$54,6,FALSE))),""))</f>
        <v/>
      </c>
      <c r="N551" s="30">
        <f>IF(OR(E551="",I551="",M551=""),"",I551*M551)</f>
        <v/>
      </c>
      <c r="O551" s="30">
        <f>IF(OR(E551="",L551=""),"",L551-IF(N551="",0,N551))</f>
        <v/>
      </c>
      <c r="P551" s="26" t="n"/>
      <c r="Q551" s="23" t="n"/>
      <c r="R551" s="28" t="n"/>
      <c r="S551" s="22">
        <f>IF(OR(R551="",O551=""),"",IF(ROUND(R551,2)=ROUND(O551,2),"OK","CHECK"))</f>
        <v/>
      </c>
      <c r="T551" s="31">
        <f>IF(OR(R551="",O551=""),"",R551-O551)</f>
        <v/>
      </c>
      <c r="U551" s="19" t="n"/>
      <c r="V551" s="23" t="n"/>
      <c r="W551" s="32">
        <f>IF(V551="","",IFERROR(VLOOKUP(V551,'Challan Master'!$B$5:$D$124,3,FALSE),""))</f>
        <v/>
      </c>
      <c r="X551" s="22">
        <f>IF(V551="","",IFERROR(VLOOKUP(V551,'Challan Master'!$B$5:$D$124,2,FALSE),""))</f>
        <v/>
      </c>
      <c r="Y551" s="23" t="n"/>
    </row>
    <row r="552">
      <c r="A552" s="22">
        <f>IF(C552="","",ROW()-4)</f>
        <v/>
      </c>
      <c r="B552" s="22">
        <f>IF(C552="","",IF(MONTH(C552)&lt;=3,"Q4",IF(MONTH(C552)&lt;=6,"Q1",IF(MONTH(C552)&lt;=9,"Q2","Q3"))))</f>
        <v/>
      </c>
      <c r="C552" s="26" t="n"/>
      <c r="D552" s="23" t="n"/>
      <c r="E552" s="19" t="n"/>
      <c r="F552" s="22">
        <f>IF(E552="","",IFERROR(VLOOKUP(E552,'Vendor Master'!$B$5:$Q$54,2,FALSE),""))</f>
        <v/>
      </c>
      <c r="G552" s="22">
        <f>IF(E552="","",IFERROR(VLOOKUP(E552,'Vendor Master'!$B$5:$Q$54,4,FALSE),""))</f>
        <v/>
      </c>
      <c r="H552" s="20">
        <f>IF(E552="","",IFERROR(VLOOKUP(G552,'Rate Master'!$B$5:$C$16,2,FALSE),""))</f>
        <v/>
      </c>
      <c r="I552" s="28" t="n"/>
      <c r="J552" s="29">
        <f>IF(E552="","",IFERROR(IF(VLOOKUP(E552,'Vendor Master'!$B$5:$Q$54,12,FALSE)="Y",VLOOKUP(E552,'Vendor Master'!$B$5:$Q$54,14,FALSE),0),""))</f>
        <v/>
      </c>
      <c r="K552" s="30">
        <f>IF(OR(E552="",I552="",J552=""),"",I552*J552)</f>
        <v/>
      </c>
      <c r="L552" s="30">
        <f>IF(OR(E552="",I552=""),"",I552+IF(K552="",0,K552))</f>
        <v/>
      </c>
      <c r="M552" s="25">
        <f>IF(E552="","",IFERROR(IF(F552="",0.2,IF(AND(VLOOKUP(E552,'Vendor Master'!$B$5:$Q$54,7,FALSE)="Y",C552&gt;=VLOOKUP(E552,'Vendor Master'!$B$5:$Q$54,9,FALSE),C552&lt;=VLOOKUP(E552,'Vendor Master'!$B$5:$Q$54,10,FALSE)),VLOOKUP(E552,'Vendor Master'!$B$5:$Q$54,11,FALSE),VLOOKUP(E552,'Vendor Master'!$B$5:$Q$54,6,FALSE))),""))</f>
        <v/>
      </c>
      <c r="N552" s="30">
        <f>IF(OR(E552="",I552="",M552=""),"",I552*M552)</f>
        <v/>
      </c>
      <c r="O552" s="30">
        <f>IF(OR(E552="",L552=""),"",L552-IF(N552="",0,N552))</f>
        <v/>
      </c>
      <c r="P552" s="26" t="n"/>
      <c r="Q552" s="23" t="n"/>
      <c r="R552" s="28" t="n"/>
      <c r="S552" s="22">
        <f>IF(OR(R552="",O552=""),"",IF(ROUND(R552,2)=ROUND(O552,2),"OK","CHECK"))</f>
        <v/>
      </c>
      <c r="T552" s="31">
        <f>IF(OR(R552="",O552=""),"",R552-O552)</f>
        <v/>
      </c>
      <c r="U552" s="19" t="n"/>
      <c r="V552" s="23" t="n"/>
      <c r="W552" s="32">
        <f>IF(V552="","",IFERROR(VLOOKUP(V552,'Challan Master'!$B$5:$D$124,3,FALSE),""))</f>
        <v/>
      </c>
      <c r="X552" s="22">
        <f>IF(V552="","",IFERROR(VLOOKUP(V552,'Challan Master'!$B$5:$D$124,2,FALSE),""))</f>
        <v/>
      </c>
      <c r="Y552" s="23" t="n"/>
    </row>
    <row r="553">
      <c r="A553" s="22">
        <f>IF(C553="","",ROW()-4)</f>
        <v/>
      </c>
      <c r="B553" s="22">
        <f>IF(C553="","",IF(MONTH(C553)&lt;=3,"Q4",IF(MONTH(C553)&lt;=6,"Q1",IF(MONTH(C553)&lt;=9,"Q2","Q3"))))</f>
        <v/>
      </c>
      <c r="C553" s="26" t="n"/>
      <c r="D553" s="23" t="n"/>
      <c r="E553" s="19" t="n"/>
      <c r="F553" s="22">
        <f>IF(E553="","",IFERROR(VLOOKUP(E553,'Vendor Master'!$B$5:$Q$54,2,FALSE),""))</f>
        <v/>
      </c>
      <c r="G553" s="22">
        <f>IF(E553="","",IFERROR(VLOOKUP(E553,'Vendor Master'!$B$5:$Q$54,4,FALSE),""))</f>
        <v/>
      </c>
      <c r="H553" s="20">
        <f>IF(E553="","",IFERROR(VLOOKUP(G553,'Rate Master'!$B$5:$C$16,2,FALSE),""))</f>
        <v/>
      </c>
      <c r="I553" s="28" t="n"/>
      <c r="J553" s="29">
        <f>IF(E553="","",IFERROR(IF(VLOOKUP(E553,'Vendor Master'!$B$5:$Q$54,12,FALSE)="Y",VLOOKUP(E553,'Vendor Master'!$B$5:$Q$54,14,FALSE),0),""))</f>
        <v/>
      </c>
      <c r="K553" s="30">
        <f>IF(OR(E553="",I553="",J553=""),"",I553*J553)</f>
        <v/>
      </c>
      <c r="L553" s="30">
        <f>IF(OR(E553="",I553=""),"",I553+IF(K553="",0,K553))</f>
        <v/>
      </c>
      <c r="M553" s="25">
        <f>IF(E553="","",IFERROR(IF(F553="",0.2,IF(AND(VLOOKUP(E553,'Vendor Master'!$B$5:$Q$54,7,FALSE)="Y",C553&gt;=VLOOKUP(E553,'Vendor Master'!$B$5:$Q$54,9,FALSE),C553&lt;=VLOOKUP(E553,'Vendor Master'!$B$5:$Q$54,10,FALSE)),VLOOKUP(E553,'Vendor Master'!$B$5:$Q$54,11,FALSE),VLOOKUP(E553,'Vendor Master'!$B$5:$Q$54,6,FALSE))),""))</f>
        <v/>
      </c>
      <c r="N553" s="30">
        <f>IF(OR(E553="",I553="",M553=""),"",I553*M553)</f>
        <v/>
      </c>
      <c r="O553" s="30">
        <f>IF(OR(E553="",L553=""),"",L553-IF(N553="",0,N553))</f>
        <v/>
      </c>
      <c r="P553" s="26" t="n"/>
      <c r="Q553" s="23" t="n"/>
      <c r="R553" s="28" t="n"/>
      <c r="S553" s="22">
        <f>IF(OR(R553="",O553=""),"",IF(ROUND(R553,2)=ROUND(O553,2),"OK","CHECK"))</f>
        <v/>
      </c>
      <c r="T553" s="31">
        <f>IF(OR(R553="",O553=""),"",R553-O553)</f>
        <v/>
      </c>
      <c r="U553" s="19" t="n"/>
      <c r="V553" s="23" t="n"/>
      <c r="W553" s="32">
        <f>IF(V553="","",IFERROR(VLOOKUP(V553,'Challan Master'!$B$5:$D$124,3,FALSE),""))</f>
        <v/>
      </c>
      <c r="X553" s="22">
        <f>IF(V553="","",IFERROR(VLOOKUP(V553,'Challan Master'!$B$5:$D$124,2,FALSE),""))</f>
        <v/>
      </c>
      <c r="Y553" s="23" t="n"/>
    </row>
    <row r="554">
      <c r="A554" s="22">
        <f>IF(C554="","",ROW()-4)</f>
        <v/>
      </c>
      <c r="B554" s="22">
        <f>IF(C554="","",IF(MONTH(C554)&lt;=3,"Q4",IF(MONTH(C554)&lt;=6,"Q1",IF(MONTH(C554)&lt;=9,"Q2","Q3"))))</f>
        <v/>
      </c>
      <c r="C554" s="26" t="n"/>
      <c r="D554" s="23" t="n"/>
      <c r="E554" s="19" t="n"/>
      <c r="F554" s="22">
        <f>IF(E554="","",IFERROR(VLOOKUP(E554,'Vendor Master'!$B$5:$Q$54,2,FALSE),""))</f>
        <v/>
      </c>
      <c r="G554" s="22">
        <f>IF(E554="","",IFERROR(VLOOKUP(E554,'Vendor Master'!$B$5:$Q$54,4,FALSE),""))</f>
        <v/>
      </c>
      <c r="H554" s="20">
        <f>IF(E554="","",IFERROR(VLOOKUP(G554,'Rate Master'!$B$5:$C$16,2,FALSE),""))</f>
        <v/>
      </c>
      <c r="I554" s="28" t="n"/>
      <c r="J554" s="29">
        <f>IF(E554="","",IFERROR(IF(VLOOKUP(E554,'Vendor Master'!$B$5:$Q$54,12,FALSE)="Y",VLOOKUP(E554,'Vendor Master'!$B$5:$Q$54,14,FALSE),0),""))</f>
        <v/>
      </c>
      <c r="K554" s="30">
        <f>IF(OR(E554="",I554="",J554=""),"",I554*J554)</f>
        <v/>
      </c>
      <c r="L554" s="30">
        <f>IF(OR(E554="",I554=""),"",I554+IF(K554="",0,K554))</f>
        <v/>
      </c>
      <c r="M554" s="25">
        <f>IF(E554="","",IFERROR(IF(F554="",0.2,IF(AND(VLOOKUP(E554,'Vendor Master'!$B$5:$Q$54,7,FALSE)="Y",C554&gt;=VLOOKUP(E554,'Vendor Master'!$B$5:$Q$54,9,FALSE),C554&lt;=VLOOKUP(E554,'Vendor Master'!$B$5:$Q$54,10,FALSE)),VLOOKUP(E554,'Vendor Master'!$B$5:$Q$54,11,FALSE),VLOOKUP(E554,'Vendor Master'!$B$5:$Q$54,6,FALSE))),""))</f>
        <v/>
      </c>
      <c r="N554" s="30">
        <f>IF(OR(E554="",I554="",M554=""),"",I554*M554)</f>
        <v/>
      </c>
      <c r="O554" s="30">
        <f>IF(OR(E554="",L554=""),"",L554-IF(N554="",0,N554))</f>
        <v/>
      </c>
      <c r="P554" s="26" t="n"/>
      <c r="Q554" s="23" t="n"/>
      <c r="R554" s="28" t="n"/>
      <c r="S554" s="22">
        <f>IF(OR(R554="",O554=""),"",IF(ROUND(R554,2)=ROUND(O554,2),"OK","CHECK"))</f>
        <v/>
      </c>
      <c r="T554" s="31">
        <f>IF(OR(R554="",O554=""),"",R554-O554)</f>
        <v/>
      </c>
      <c r="U554" s="19" t="n"/>
      <c r="V554" s="23" t="n"/>
      <c r="W554" s="32">
        <f>IF(V554="","",IFERROR(VLOOKUP(V554,'Challan Master'!$B$5:$D$124,3,FALSE),""))</f>
        <v/>
      </c>
      <c r="X554" s="22">
        <f>IF(V554="","",IFERROR(VLOOKUP(V554,'Challan Master'!$B$5:$D$124,2,FALSE),""))</f>
        <v/>
      </c>
      <c r="Y554" s="23" t="n"/>
    </row>
    <row r="555">
      <c r="A555" s="22">
        <f>IF(C555="","",ROW()-4)</f>
        <v/>
      </c>
      <c r="B555" s="22">
        <f>IF(C555="","",IF(MONTH(C555)&lt;=3,"Q4",IF(MONTH(C555)&lt;=6,"Q1",IF(MONTH(C555)&lt;=9,"Q2","Q3"))))</f>
        <v/>
      </c>
      <c r="C555" s="26" t="n"/>
      <c r="D555" s="23" t="n"/>
      <c r="E555" s="19" t="n"/>
      <c r="F555" s="22">
        <f>IF(E555="","",IFERROR(VLOOKUP(E555,'Vendor Master'!$B$5:$Q$54,2,FALSE),""))</f>
        <v/>
      </c>
      <c r="G555" s="22">
        <f>IF(E555="","",IFERROR(VLOOKUP(E555,'Vendor Master'!$B$5:$Q$54,4,FALSE),""))</f>
        <v/>
      </c>
      <c r="H555" s="20">
        <f>IF(E555="","",IFERROR(VLOOKUP(G555,'Rate Master'!$B$5:$C$16,2,FALSE),""))</f>
        <v/>
      </c>
      <c r="I555" s="28" t="n"/>
      <c r="J555" s="29">
        <f>IF(E555="","",IFERROR(IF(VLOOKUP(E555,'Vendor Master'!$B$5:$Q$54,12,FALSE)="Y",VLOOKUP(E555,'Vendor Master'!$B$5:$Q$54,14,FALSE),0),""))</f>
        <v/>
      </c>
      <c r="K555" s="30">
        <f>IF(OR(E555="",I555="",J555=""),"",I555*J555)</f>
        <v/>
      </c>
      <c r="L555" s="30">
        <f>IF(OR(E555="",I555=""),"",I555+IF(K555="",0,K555))</f>
        <v/>
      </c>
      <c r="M555" s="25">
        <f>IF(E555="","",IFERROR(IF(F555="",0.2,IF(AND(VLOOKUP(E555,'Vendor Master'!$B$5:$Q$54,7,FALSE)="Y",C555&gt;=VLOOKUP(E555,'Vendor Master'!$B$5:$Q$54,9,FALSE),C555&lt;=VLOOKUP(E555,'Vendor Master'!$B$5:$Q$54,10,FALSE)),VLOOKUP(E555,'Vendor Master'!$B$5:$Q$54,11,FALSE),VLOOKUP(E555,'Vendor Master'!$B$5:$Q$54,6,FALSE))),""))</f>
        <v/>
      </c>
      <c r="N555" s="30">
        <f>IF(OR(E555="",I555="",M555=""),"",I555*M555)</f>
        <v/>
      </c>
      <c r="O555" s="30">
        <f>IF(OR(E555="",L555=""),"",L555-IF(N555="",0,N555))</f>
        <v/>
      </c>
      <c r="P555" s="26" t="n"/>
      <c r="Q555" s="23" t="n"/>
      <c r="R555" s="28" t="n"/>
      <c r="S555" s="22">
        <f>IF(OR(R555="",O555=""),"",IF(ROUND(R555,2)=ROUND(O555,2),"OK","CHECK"))</f>
        <v/>
      </c>
      <c r="T555" s="31">
        <f>IF(OR(R555="",O555=""),"",R555-O555)</f>
        <v/>
      </c>
      <c r="U555" s="19" t="n"/>
      <c r="V555" s="23" t="n"/>
      <c r="W555" s="32">
        <f>IF(V555="","",IFERROR(VLOOKUP(V555,'Challan Master'!$B$5:$D$124,3,FALSE),""))</f>
        <v/>
      </c>
      <c r="X555" s="22">
        <f>IF(V555="","",IFERROR(VLOOKUP(V555,'Challan Master'!$B$5:$D$124,2,FALSE),""))</f>
        <v/>
      </c>
      <c r="Y555" s="23" t="n"/>
    </row>
    <row r="556">
      <c r="A556" s="22">
        <f>IF(C556="","",ROW()-4)</f>
        <v/>
      </c>
      <c r="B556" s="22">
        <f>IF(C556="","",IF(MONTH(C556)&lt;=3,"Q4",IF(MONTH(C556)&lt;=6,"Q1",IF(MONTH(C556)&lt;=9,"Q2","Q3"))))</f>
        <v/>
      </c>
      <c r="C556" s="26" t="n"/>
      <c r="D556" s="23" t="n"/>
      <c r="E556" s="19" t="n"/>
      <c r="F556" s="22">
        <f>IF(E556="","",IFERROR(VLOOKUP(E556,'Vendor Master'!$B$5:$Q$54,2,FALSE),""))</f>
        <v/>
      </c>
      <c r="G556" s="22">
        <f>IF(E556="","",IFERROR(VLOOKUP(E556,'Vendor Master'!$B$5:$Q$54,4,FALSE),""))</f>
        <v/>
      </c>
      <c r="H556" s="20">
        <f>IF(E556="","",IFERROR(VLOOKUP(G556,'Rate Master'!$B$5:$C$16,2,FALSE),""))</f>
        <v/>
      </c>
      <c r="I556" s="28" t="n"/>
      <c r="J556" s="29">
        <f>IF(E556="","",IFERROR(IF(VLOOKUP(E556,'Vendor Master'!$B$5:$Q$54,12,FALSE)="Y",VLOOKUP(E556,'Vendor Master'!$B$5:$Q$54,14,FALSE),0),""))</f>
        <v/>
      </c>
      <c r="K556" s="30">
        <f>IF(OR(E556="",I556="",J556=""),"",I556*J556)</f>
        <v/>
      </c>
      <c r="L556" s="30">
        <f>IF(OR(E556="",I556=""),"",I556+IF(K556="",0,K556))</f>
        <v/>
      </c>
      <c r="M556" s="25">
        <f>IF(E556="","",IFERROR(IF(F556="",0.2,IF(AND(VLOOKUP(E556,'Vendor Master'!$B$5:$Q$54,7,FALSE)="Y",C556&gt;=VLOOKUP(E556,'Vendor Master'!$B$5:$Q$54,9,FALSE),C556&lt;=VLOOKUP(E556,'Vendor Master'!$B$5:$Q$54,10,FALSE)),VLOOKUP(E556,'Vendor Master'!$B$5:$Q$54,11,FALSE),VLOOKUP(E556,'Vendor Master'!$B$5:$Q$54,6,FALSE))),""))</f>
        <v/>
      </c>
      <c r="N556" s="30">
        <f>IF(OR(E556="",I556="",M556=""),"",I556*M556)</f>
        <v/>
      </c>
      <c r="O556" s="30">
        <f>IF(OR(E556="",L556=""),"",L556-IF(N556="",0,N556))</f>
        <v/>
      </c>
      <c r="P556" s="26" t="n"/>
      <c r="Q556" s="23" t="n"/>
      <c r="R556" s="28" t="n"/>
      <c r="S556" s="22">
        <f>IF(OR(R556="",O556=""),"",IF(ROUND(R556,2)=ROUND(O556,2),"OK","CHECK"))</f>
        <v/>
      </c>
      <c r="T556" s="31">
        <f>IF(OR(R556="",O556=""),"",R556-O556)</f>
        <v/>
      </c>
      <c r="U556" s="19" t="n"/>
      <c r="V556" s="23" t="n"/>
      <c r="W556" s="32">
        <f>IF(V556="","",IFERROR(VLOOKUP(V556,'Challan Master'!$B$5:$D$124,3,FALSE),""))</f>
        <v/>
      </c>
      <c r="X556" s="22">
        <f>IF(V556="","",IFERROR(VLOOKUP(V556,'Challan Master'!$B$5:$D$124,2,FALSE),""))</f>
        <v/>
      </c>
      <c r="Y556" s="23" t="n"/>
    </row>
    <row r="557">
      <c r="A557" s="22">
        <f>IF(C557="","",ROW()-4)</f>
        <v/>
      </c>
      <c r="B557" s="22">
        <f>IF(C557="","",IF(MONTH(C557)&lt;=3,"Q4",IF(MONTH(C557)&lt;=6,"Q1",IF(MONTH(C557)&lt;=9,"Q2","Q3"))))</f>
        <v/>
      </c>
      <c r="C557" s="26" t="n"/>
      <c r="D557" s="23" t="n"/>
      <c r="E557" s="19" t="n"/>
      <c r="F557" s="22">
        <f>IF(E557="","",IFERROR(VLOOKUP(E557,'Vendor Master'!$B$5:$Q$54,2,FALSE),""))</f>
        <v/>
      </c>
      <c r="G557" s="22">
        <f>IF(E557="","",IFERROR(VLOOKUP(E557,'Vendor Master'!$B$5:$Q$54,4,FALSE),""))</f>
        <v/>
      </c>
      <c r="H557" s="20">
        <f>IF(E557="","",IFERROR(VLOOKUP(G557,'Rate Master'!$B$5:$C$16,2,FALSE),""))</f>
        <v/>
      </c>
      <c r="I557" s="28" t="n"/>
      <c r="J557" s="29">
        <f>IF(E557="","",IFERROR(IF(VLOOKUP(E557,'Vendor Master'!$B$5:$Q$54,12,FALSE)="Y",VLOOKUP(E557,'Vendor Master'!$B$5:$Q$54,14,FALSE),0),""))</f>
        <v/>
      </c>
      <c r="K557" s="30">
        <f>IF(OR(E557="",I557="",J557=""),"",I557*J557)</f>
        <v/>
      </c>
      <c r="L557" s="30">
        <f>IF(OR(E557="",I557=""),"",I557+IF(K557="",0,K557))</f>
        <v/>
      </c>
      <c r="M557" s="25">
        <f>IF(E557="","",IFERROR(IF(F557="",0.2,IF(AND(VLOOKUP(E557,'Vendor Master'!$B$5:$Q$54,7,FALSE)="Y",C557&gt;=VLOOKUP(E557,'Vendor Master'!$B$5:$Q$54,9,FALSE),C557&lt;=VLOOKUP(E557,'Vendor Master'!$B$5:$Q$54,10,FALSE)),VLOOKUP(E557,'Vendor Master'!$B$5:$Q$54,11,FALSE),VLOOKUP(E557,'Vendor Master'!$B$5:$Q$54,6,FALSE))),""))</f>
        <v/>
      </c>
      <c r="N557" s="30">
        <f>IF(OR(E557="",I557="",M557=""),"",I557*M557)</f>
        <v/>
      </c>
      <c r="O557" s="30">
        <f>IF(OR(E557="",L557=""),"",L557-IF(N557="",0,N557))</f>
        <v/>
      </c>
      <c r="P557" s="26" t="n"/>
      <c r="Q557" s="23" t="n"/>
      <c r="R557" s="28" t="n"/>
      <c r="S557" s="22">
        <f>IF(OR(R557="",O557=""),"",IF(ROUND(R557,2)=ROUND(O557,2),"OK","CHECK"))</f>
        <v/>
      </c>
      <c r="T557" s="31">
        <f>IF(OR(R557="",O557=""),"",R557-O557)</f>
        <v/>
      </c>
      <c r="U557" s="19" t="n"/>
      <c r="V557" s="23" t="n"/>
      <c r="W557" s="32">
        <f>IF(V557="","",IFERROR(VLOOKUP(V557,'Challan Master'!$B$5:$D$124,3,FALSE),""))</f>
        <v/>
      </c>
      <c r="X557" s="22">
        <f>IF(V557="","",IFERROR(VLOOKUP(V557,'Challan Master'!$B$5:$D$124,2,FALSE),""))</f>
        <v/>
      </c>
      <c r="Y557" s="23" t="n"/>
    </row>
    <row r="558">
      <c r="A558" s="22">
        <f>IF(C558="","",ROW()-4)</f>
        <v/>
      </c>
      <c r="B558" s="22">
        <f>IF(C558="","",IF(MONTH(C558)&lt;=3,"Q4",IF(MONTH(C558)&lt;=6,"Q1",IF(MONTH(C558)&lt;=9,"Q2","Q3"))))</f>
        <v/>
      </c>
      <c r="C558" s="26" t="n"/>
      <c r="D558" s="23" t="n"/>
      <c r="E558" s="19" t="n"/>
      <c r="F558" s="22">
        <f>IF(E558="","",IFERROR(VLOOKUP(E558,'Vendor Master'!$B$5:$Q$54,2,FALSE),""))</f>
        <v/>
      </c>
      <c r="G558" s="22">
        <f>IF(E558="","",IFERROR(VLOOKUP(E558,'Vendor Master'!$B$5:$Q$54,4,FALSE),""))</f>
        <v/>
      </c>
      <c r="H558" s="20">
        <f>IF(E558="","",IFERROR(VLOOKUP(G558,'Rate Master'!$B$5:$C$16,2,FALSE),""))</f>
        <v/>
      </c>
      <c r="I558" s="28" t="n"/>
      <c r="J558" s="29">
        <f>IF(E558="","",IFERROR(IF(VLOOKUP(E558,'Vendor Master'!$B$5:$Q$54,12,FALSE)="Y",VLOOKUP(E558,'Vendor Master'!$B$5:$Q$54,14,FALSE),0),""))</f>
        <v/>
      </c>
      <c r="K558" s="30">
        <f>IF(OR(E558="",I558="",J558=""),"",I558*J558)</f>
        <v/>
      </c>
      <c r="L558" s="30">
        <f>IF(OR(E558="",I558=""),"",I558+IF(K558="",0,K558))</f>
        <v/>
      </c>
      <c r="M558" s="25">
        <f>IF(E558="","",IFERROR(IF(F558="",0.2,IF(AND(VLOOKUP(E558,'Vendor Master'!$B$5:$Q$54,7,FALSE)="Y",C558&gt;=VLOOKUP(E558,'Vendor Master'!$B$5:$Q$54,9,FALSE),C558&lt;=VLOOKUP(E558,'Vendor Master'!$B$5:$Q$54,10,FALSE)),VLOOKUP(E558,'Vendor Master'!$B$5:$Q$54,11,FALSE),VLOOKUP(E558,'Vendor Master'!$B$5:$Q$54,6,FALSE))),""))</f>
        <v/>
      </c>
      <c r="N558" s="30">
        <f>IF(OR(E558="",I558="",M558=""),"",I558*M558)</f>
        <v/>
      </c>
      <c r="O558" s="30">
        <f>IF(OR(E558="",L558=""),"",L558-IF(N558="",0,N558))</f>
        <v/>
      </c>
      <c r="P558" s="26" t="n"/>
      <c r="Q558" s="23" t="n"/>
      <c r="R558" s="28" t="n"/>
      <c r="S558" s="22">
        <f>IF(OR(R558="",O558=""),"",IF(ROUND(R558,2)=ROUND(O558,2),"OK","CHECK"))</f>
        <v/>
      </c>
      <c r="T558" s="31">
        <f>IF(OR(R558="",O558=""),"",R558-O558)</f>
        <v/>
      </c>
      <c r="U558" s="19" t="n"/>
      <c r="V558" s="23" t="n"/>
      <c r="W558" s="32">
        <f>IF(V558="","",IFERROR(VLOOKUP(V558,'Challan Master'!$B$5:$D$124,3,FALSE),""))</f>
        <v/>
      </c>
      <c r="X558" s="22">
        <f>IF(V558="","",IFERROR(VLOOKUP(V558,'Challan Master'!$B$5:$D$124,2,FALSE),""))</f>
        <v/>
      </c>
      <c r="Y558" s="23" t="n"/>
    </row>
    <row r="559">
      <c r="A559" s="22">
        <f>IF(C559="","",ROW()-4)</f>
        <v/>
      </c>
      <c r="B559" s="22">
        <f>IF(C559="","",IF(MONTH(C559)&lt;=3,"Q4",IF(MONTH(C559)&lt;=6,"Q1",IF(MONTH(C559)&lt;=9,"Q2","Q3"))))</f>
        <v/>
      </c>
      <c r="C559" s="26" t="n"/>
      <c r="D559" s="23" t="n"/>
      <c r="E559" s="19" t="n"/>
      <c r="F559" s="22">
        <f>IF(E559="","",IFERROR(VLOOKUP(E559,'Vendor Master'!$B$5:$Q$54,2,FALSE),""))</f>
        <v/>
      </c>
      <c r="G559" s="22">
        <f>IF(E559="","",IFERROR(VLOOKUP(E559,'Vendor Master'!$B$5:$Q$54,4,FALSE),""))</f>
        <v/>
      </c>
      <c r="H559" s="20">
        <f>IF(E559="","",IFERROR(VLOOKUP(G559,'Rate Master'!$B$5:$C$16,2,FALSE),""))</f>
        <v/>
      </c>
      <c r="I559" s="28" t="n"/>
      <c r="J559" s="29">
        <f>IF(E559="","",IFERROR(IF(VLOOKUP(E559,'Vendor Master'!$B$5:$Q$54,12,FALSE)="Y",VLOOKUP(E559,'Vendor Master'!$B$5:$Q$54,14,FALSE),0),""))</f>
        <v/>
      </c>
      <c r="K559" s="30">
        <f>IF(OR(E559="",I559="",J559=""),"",I559*J559)</f>
        <v/>
      </c>
      <c r="L559" s="30">
        <f>IF(OR(E559="",I559=""),"",I559+IF(K559="",0,K559))</f>
        <v/>
      </c>
      <c r="M559" s="25">
        <f>IF(E559="","",IFERROR(IF(F559="",0.2,IF(AND(VLOOKUP(E559,'Vendor Master'!$B$5:$Q$54,7,FALSE)="Y",C559&gt;=VLOOKUP(E559,'Vendor Master'!$B$5:$Q$54,9,FALSE),C559&lt;=VLOOKUP(E559,'Vendor Master'!$B$5:$Q$54,10,FALSE)),VLOOKUP(E559,'Vendor Master'!$B$5:$Q$54,11,FALSE),VLOOKUP(E559,'Vendor Master'!$B$5:$Q$54,6,FALSE))),""))</f>
        <v/>
      </c>
      <c r="N559" s="30">
        <f>IF(OR(E559="",I559="",M559=""),"",I559*M559)</f>
        <v/>
      </c>
      <c r="O559" s="30">
        <f>IF(OR(E559="",L559=""),"",L559-IF(N559="",0,N559))</f>
        <v/>
      </c>
      <c r="P559" s="26" t="n"/>
      <c r="Q559" s="23" t="n"/>
      <c r="R559" s="28" t="n"/>
      <c r="S559" s="22">
        <f>IF(OR(R559="",O559=""),"",IF(ROUND(R559,2)=ROUND(O559,2),"OK","CHECK"))</f>
        <v/>
      </c>
      <c r="T559" s="31">
        <f>IF(OR(R559="",O559=""),"",R559-O559)</f>
        <v/>
      </c>
      <c r="U559" s="19" t="n"/>
      <c r="V559" s="23" t="n"/>
      <c r="W559" s="32">
        <f>IF(V559="","",IFERROR(VLOOKUP(V559,'Challan Master'!$B$5:$D$124,3,FALSE),""))</f>
        <v/>
      </c>
      <c r="X559" s="22">
        <f>IF(V559="","",IFERROR(VLOOKUP(V559,'Challan Master'!$B$5:$D$124,2,FALSE),""))</f>
        <v/>
      </c>
      <c r="Y559" s="23" t="n"/>
    </row>
    <row r="560">
      <c r="A560" s="22">
        <f>IF(C560="","",ROW()-4)</f>
        <v/>
      </c>
      <c r="B560" s="22">
        <f>IF(C560="","",IF(MONTH(C560)&lt;=3,"Q4",IF(MONTH(C560)&lt;=6,"Q1",IF(MONTH(C560)&lt;=9,"Q2","Q3"))))</f>
        <v/>
      </c>
      <c r="C560" s="26" t="n"/>
      <c r="D560" s="23" t="n"/>
      <c r="E560" s="19" t="n"/>
      <c r="F560" s="22">
        <f>IF(E560="","",IFERROR(VLOOKUP(E560,'Vendor Master'!$B$5:$Q$54,2,FALSE),""))</f>
        <v/>
      </c>
      <c r="G560" s="22">
        <f>IF(E560="","",IFERROR(VLOOKUP(E560,'Vendor Master'!$B$5:$Q$54,4,FALSE),""))</f>
        <v/>
      </c>
      <c r="H560" s="20">
        <f>IF(E560="","",IFERROR(VLOOKUP(G560,'Rate Master'!$B$5:$C$16,2,FALSE),""))</f>
        <v/>
      </c>
      <c r="I560" s="28" t="n"/>
      <c r="J560" s="29">
        <f>IF(E560="","",IFERROR(IF(VLOOKUP(E560,'Vendor Master'!$B$5:$Q$54,12,FALSE)="Y",VLOOKUP(E560,'Vendor Master'!$B$5:$Q$54,14,FALSE),0),""))</f>
        <v/>
      </c>
      <c r="K560" s="30">
        <f>IF(OR(E560="",I560="",J560=""),"",I560*J560)</f>
        <v/>
      </c>
      <c r="L560" s="30">
        <f>IF(OR(E560="",I560=""),"",I560+IF(K560="",0,K560))</f>
        <v/>
      </c>
      <c r="M560" s="25">
        <f>IF(E560="","",IFERROR(IF(F560="",0.2,IF(AND(VLOOKUP(E560,'Vendor Master'!$B$5:$Q$54,7,FALSE)="Y",C560&gt;=VLOOKUP(E560,'Vendor Master'!$B$5:$Q$54,9,FALSE),C560&lt;=VLOOKUP(E560,'Vendor Master'!$B$5:$Q$54,10,FALSE)),VLOOKUP(E560,'Vendor Master'!$B$5:$Q$54,11,FALSE),VLOOKUP(E560,'Vendor Master'!$B$5:$Q$54,6,FALSE))),""))</f>
        <v/>
      </c>
      <c r="N560" s="30">
        <f>IF(OR(E560="",I560="",M560=""),"",I560*M560)</f>
        <v/>
      </c>
      <c r="O560" s="30">
        <f>IF(OR(E560="",L560=""),"",L560-IF(N560="",0,N560))</f>
        <v/>
      </c>
      <c r="P560" s="26" t="n"/>
      <c r="Q560" s="23" t="n"/>
      <c r="R560" s="28" t="n"/>
      <c r="S560" s="22">
        <f>IF(OR(R560="",O560=""),"",IF(ROUND(R560,2)=ROUND(O560,2),"OK","CHECK"))</f>
        <v/>
      </c>
      <c r="T560" s="31">
        <f>IF(OR(R560="",O560=""),"",R560-O560)</f>
        <v/>
      </c>
      <c r="U560" s="19" t="n"/>
      <c r="V560" s="23" t="n"/>
      <c r="W560" s="32">
        <f>IF(V560="","",IFERROR(VLOOKUP(V560,'Challan Master'!$B$5:$D$124,3,FALSE),""))</f>
        <v/>
      </c>
      <c r="X560" s="22">
        <f>IF(V560="","",IFERROR(VLOOKUP(V560,'Challan Master'!$B$5:$D$124,2,FALSE),""))</f>
        <v/>
      </c>
      <c r="Y560" s="23" t="n"/>
    </row>
    <row r="561">
      <c r="A561" s="22">
        <f>IF(C561="","",ROW()-4)</f>
        <v/>
      </c>
      <c r="B561" s="22">
        <f>IF(C561="","",IF(MONTH(C561)&lt;=3,"Q4",IF(MONTH(C561)&lt;=6,"Q1",IF(MONTH(C561)&lt;=9,"Q2","Q3"))))</f>
        <v/>
      </c>
      <c r="C561" s="26" t="n"/>
      <c r="D561" s="23" t="n"/>
      <c r="E561" s="19" t="n"/>
      <c r="F561" s="22">
        <f>IF(E561="","",IFERROR(VLOOKUP(E561,'Vendor Master'!$B$5:$Q$54,2,FALSE),""))</f>
        <v/>
      </c>
      <c r="G561" s="22">
        <f>IF(E561="","",IFERROR(VLOOKUP(E561,'Vendor Master'!$B$5:$Q$54,4,FALSE),""))</f>
        <v/>
      </c>
      <c r="H561" s="20">
        <f>IF(E561="","",IFERROR(VLOOKUP(G561,'Rate Master'!$B$5:$C$16,2,FALSE),""))</f>
        <v/>
      </c>
      <c r="I561" s="28" t="n"/>
      <c r="J561" s="29">
        <f>IF(E561="","",IFERROR(IF(VLOOKUP(E561,'Vendor Master'!$B$5:$Q$54,12,FALSE)="Y",VLOOKUP(E561,'Vendor Master'!$B$5:$Q$54,14,FALSE),0),""))</f>
        <v/>
      </c>
      <c r="K561" s="30">
        <f>IF(OR(E561="",I561="",J561=""),"",I561*J561)</f>
        <v/>
      </c>
      <c r="L561" s="30">
        <f>IF(OR(E561="",I561=""),"",I561+IF(K561="",0,K561))</f>
        <v/>
      </c>
      <c r="M561" s="25">
        <f>IF(E561="","",IFERROR(IF(F561="",0.2,IF(AND(VLOOKUP(E561,'Vendor Master'!$B$5:$Q$54,7,FALSE)="Y",C561&gt;=VLOOKUP(E561,'Vendor Master'!$B$5:$Q$54,9,FALSE),C561&lt;=VLOOKUP(E561,'Vendor Master'!$B$5:$Q$54,10,FALSE)),VLOOKUP(E561,'Vendor Master'!$B$5:$Q$54,11,FALSE),VLOOKUP(E561,'Vendor Master'!$B$5:$Q$54,6,FALSE))),""))</f>
        <v/>
      </c>
      <c r="N561" s="30">
        <f>IF(OR(E561="",I561="",M561=""),"",I561*M561)</f>
        <v/>
      </c>
      <c r="O561" s="30">
        <f>IF(OR(E561="",L561=""),"",L561-IF(N561="",0,N561))</f>
        <v/>
      </c>
      <c r="P561" s="26" t="n"/>
      <c r="Q561" s="23" t="n"/>
      <c r="R561" s="28" t="n"/>
      <c r="S561" s="22">
        <f>IF(OR(R561="",O561=""),"",IF(ROUND(R561,2)=ROUND(O561,2),"OK","CHECK"))</f>
        <v/>
      </c>
      <c r="T561" s="31">
        <f>IF(OR(R561="",O561=""),"",R561-O561)</f>
        <v/>
      </c>
      <c r="U561" s="19" t="n"/>
      <c r="V561" s="23" t="n"/>
      <c r="W561" s="32">
        <f>IF(V561="","",IFERROR(VLOOKUP(V561,'Challan Master'!$B$5:$D$124,3,FALSE),""))</f>
        <v/>
      </c>
      <c r="X561" s="22">
        <f>IF(V561="","",IFERROR(VLOOKUP(V561,'Challan Master'!$B$5:$D$124,2,FALSE),""))</f>
        <v/>
      </c>
      <c r="Y561" s="23" t="n"/>
    </row>
    <row r="562">
      <c r="A562" s="22">
        <f>IF(C562="","",ROW()-4)</f>
        <v/>
      </c>
      <c r="B562" s="22">
        <f>IF(C562="","",IF(MONTH(C562)&lt;=3,"Q4",IF(MONTH(C562)&lt;=6,"Q1",IF(MONTH(C562)&lt;=9,"Q2","Q3"))))</f>
        <v/>
      </c>
      <c r="C562" s="26" t="n"/>
      <c r="D562" s="23" t="n"/>
      <c r="E562" s="19" t="n"/>
      <c r="F562" s="22">
        <f>IF(E562="","",IFERROR(VLOOKUP(E562,'Vendor Master'!$B$5:$Q$54,2,FALSE),""))</f>
        <v/>
      </c>
      <c r="G562" s="22">
        <f>IF(E562="","",IFERROR(VLOOKUP(E562,'Vendor Master'!$B$5:$Q$54,4,FALSE),""))</f>
        <v/>
      </c>
      <c r="H562" s="20">
        <f>IF(E562="","",IFERROR(VLOOKUP(G562,'Rate Master'!$B$5:$C$16,2,FALSE),""))</f>
        <v/>
      </c>
      <c r="I562" s="28" t="n"/>
      <c r="J562" s="29">
        <f>IF(E562="","",IFERROR(IF(VLOOKUP(E562,'Vendor Master'!$B$5:$Q$54,12,FALSE)="Y",VLOOKUP(E562,'Vendor Master'!$B$5:$Q$54,14,FALSE),0),""))</f>
        <v/>
      </c>
      <c r="K562" s="30">
        <f>IF(OR(E562="",I562="",J562=""),"",I562*J562)</f>
        <v/>
      </c>
      <c r="L562" s="30">
        <f>IF(OR(E562="",I562=""),"",I562+IF(K562="",0,K562))</f>
        <v/>
      </c>
      <c r="M562" s="25">
        <f>IF(E562="","",IFERROR(IF(F562="",0.2,IF(AND(VLOOKUP(E562,'Vendor Master'!$B$5:$Q$54,7,FALSE)="Y",C562&gt;=VLOOKUP(E562,'Vendor Master'!$B$5:$Q$54,9,FALSE),C562&lt;=VLOOKUP(E562,'Vendor Master'!$B$5:$Q$54,10,FALSE)),VLOOKUP(E562,'Vendor Master'!$B$5:$Q$54,11,FALSE),VLOOKUP(E562,'Vendor Master'!$B$5:$Q$54,6,FALSE))),""))</f>
        <v/>
      </c>
      <c r="N562" s="30">
        <f>IF(OR(E562="",I562="",M562=""),"",I562*M562)</f>
        <v/>
      </c>
      <c r="O562" s="30">
        <f>IF(OR(E562="",L562=""),"",L562-IF(N562="",0,N562))</f>
        <v/>
      </c>
      <c r="P562" s="26" t="n"/>
      <c r="Q562" s="23" t="n"/>
      <c r="R562" s="28" t="n"/>
      <c r="S562" s="22">
        <f>IF(OR(R562="",O562=""),"",IF(ROUND(R562,2)=ROUND(O562,2),"OK","CHECK"))</f>
        <v/>
      </c>
      <c r="T562" s="31">
        <f>IF(OR(R562="",O562=""),"",R562-O562)</f>
        <v/>
      </c>
      <c r="U562" s="19" t="n"/>
      <c r="V562" s="23" t="n"/>
      <c r="W562" s="32">
        <f>IF(V562="","",IFERROR(VLOOKUP(V562,'Challan Master'!$B$5:$D$124,3,FALSE),""))</f>
        <v/>
      </c>
      <c r="X562" s="22">
        <f>IF(V562="","",IFERROR(VLOOKUP(V562,'Challan Master'!$B$5:$D$124,2,FALSE),""))</f>
        <v/>
      </c>
      <c r="Y562" s="23" t="n"/>
    </row>
    <row r="563">
      <c r="A563" s="22">
        <f>IF(C563="","",ROW()-4)</f>
        <v/>
      </c>
      <c r="B563" s="22">
        <f>IF(C563="","",IF(MONTH(C563)&lt;=3,"Q4",IF(MONTH(C563)&lt;=6,"Q1",IF(MONTH(C563)&lt;=9,"Q2","Q3"))))</f>
        <v/>
      </c>
      <c r="C563" s="26" t="n"/>
      <c r="D563" s="23" t="n"/>
      <c r="E563" s="19" t="n"/>
      <c r="F563" s="22">
        <f>IF(E563="","",IFERROR(VLOOKUP(E563,'Vendor Master'!$B$5:$Q$54,2,FALSE),""))</f>
        <v/>
      </c>
      <c r="G563" s="22">
        <f>IF(E563="","",IFERROR(VLOOKUP(E563,'Vendor Master'!$B$5:$Q$54,4,FALSE),""))</f>
        <v/>
      </c>
      <c r="H563" s="20">
        <f>IF(E563="","",IFERROR(VLOOKUP(G563,'Rate Master'!$B$5:$C$16,2,FALSE),""))</f>
        <v/>
      </c>
      <c r="I563" s="28" t="n"/>
      <c r="J563" s="29">
        <f>IF(E563="","",IFERROR(IF(VLOOKUP(E563,'Vendor Master'!$B$5:$Q$54,12,FALSE)="Y",VLOOKUP(E563,'Vendor Master'!$B$5:$Q$54,14,FALSE),0),""))</f>
        <v/>
      </c>
      <c r="K563" s="30">
        <f>IF(OR(E563="",I563="",J563=""),"",I563*J563)</f>
        <v/>
      </c>
      <c r="L563" s="30">
        <f>IF(OR(E563="",I563=""),"",I563+IF(K563="",0,K563))</f>
        <v/>
      </c>
      <c r="M563" s="25">
        <f>IF(E563="","",IFERROR(IF(F563="",0.2,IF(AND(VLOOKUP(E563,'Vendor Master'!$B$5:$Q$54,7,FALSE)="Y",C563&gt;=VLOOKUP(E563,'Vendor Master'!$B$5:$Q$54,9,FALSE),C563&lt;=VLOOKUP(E563,'Vendor Master'!$B$5:$Q$54,10,FALSE)),VLOOKUP(E563,'Vendor Master'!$B$5:$Q$54,11,FALSE),VLOOKUP(E563,'Vendor Master'!$B$5:$Q$54,6,FALSE))),""))</f>
        <v/>
      </c>
      <c r="N563" s="30">
        <f>IF(OR(E563="",I563="",M563=""),"",I563*M563)</f>
        <v/>
      </c>
      <c r="O563" s="30">
        <f>IF(OR(E563="",L563=""),"",L563-IF(N563="",0,N563))</f>
        <v/>
      </c>
      <c r="P563" s="26" t="n"/>
      <c r="Q563" s="23" t="n"/>
      <c r="R563" s="28" t="n"/>
      <c r="S563" s="22">
        <f>IF(OR(R563="",O563=""),"",IF(ROUND(R563,2)=ROUND(O563,2),"OK","CHECK"))</f>
        <v/>
      </c>
      <c r="T563" s="31">
        <f>IF(OR(R563="",O563=""),"",R563-O563)</f>
        <v/>
      </c>
      <c r="U563" s="19" t="n"/>
      <c r="V563" s="23" t="n"/>
      <c r="W563" s="32">
        <f>IF(V563="","",IFERROR(VLOOKUP(V563,'Challan Master'!$B$5:$D$124,3,FALSE),""))</f>
        <v/>
      </c>
      <c r="X563" s="22">
        <f>IF(V563="","",IFERROR(VLOOKUP(V563,'Challan Master'!$B$5:$D$124,2,FALSE),""))</f>
        <v/>
      </c>
      <c r="Y563" s="23" t="n"/>
    </row>
    <row r="564">
      <c r="A564" s="22">
        <f>IF(C564="","",ROW()-4)</f>
        <v/>
      </c>
      <c r="B564" s="22">
        <f>IF(C564="","",IF(MONTH(C564)&lt;=3,"Q4",IF(MONTH(C564)&lt;=6,"Q1",IF(MONTH(C564)&lt;=9,"Q2","Q3"))))</f>
        <v/>
      </c>
      <c r="C564" s="26" t="n"/>
      <c r="D564" s="23" t="n"/>
      <c r="E564" s="19" t="n"/>
      <c r="F564" s="22">
        <f>IF(E564="","",IFERROR(VLOOKUP(E564,'Vendor Master'!$B$5:$Q$54,2,FALSE),""))</f>
        <v/>
      </c>
      <c r="G564" s="22">
        <f>IF(E564="","",IFERROR(VLOOKUP(E564,'Vendor Master'!$B$5:$Q$54,4,FALSE),""))</f>
        <v/>
      </c>
      <c r="H564" s="20">
        <f>IF(E564="","",IFERROR(VLOOKUP(G564,'Rate Master'!$B$5:$C$16,2,FALSE),""))</f>
        <v/>
      </c>
      <c r="I564" s="28" t="n"/>
      <c r="J564" s="29">
        <f>IF(E564="","",IFERROR(IF(VLOOKUP(E564,'Vendor Master'!$B$5:$Q$54,12,FALSE)="Y",VLOOKUP(E564,'Vendor Master'!$B$5:$Q$54,14,FALSE),0),""))</f>
        <v/>
      </c>
      <c r="K564" s="30">
        <f>IF(OR(E564="",I564="",J564=""),"",I564*J564)</f>
        <v/>
      </c>
      <c r="L564" s="30">
        <f>IF(OR(E564="",I564=""),"",I564+IF(K564="",0,K564))</f>
        <v/>
      </c>
      <c r="M564" s="25">
        <f>IF(E564="","",IFERROR(IF(F564="",0.2,IF(AND(VLOOKUP(E564,'Vendor Master'!$B$5:$Q$54,7,FALSE)="Y",C564&gt;=VLOOKUP(E564,'Vendor Master'!$B$5:$Q$54,9,FALSE),C564&lt;=VLOOKUP(E564,'Vendor Master'!$B$5:$Q$54,10,FALSE)),VLOOKUP(E564,'Vendor Master'!$B$5:$Q$54,11,FALSE),VLOOKUP(E564,'Vendor Master'!$B$5:$Q$54,6,FALSE))),""))</f>
        <v/>
      </c>
      <c r="N564" s="30">
        <f>IF(OR(E564="",I564="",M564=""),"",I564*M564)</f>
        <v/>
      </c>
      <c r="O564" s="30">
        <f>IF(OR(E564="",L564=""),"",L564-IF(N564="",0,N564))</f>
        <v/>
      </c>
      <c r="P564" s="26" t="n"/>
      <c r="Q564" s="23" t="n"/>
      <c r="R564" s="28" t="n"/>
      <c r="S564" s="22">
        <f>IF(OR(R564="",O564=""),"",IF(ROUND(R564,2)=ROUND(O564,2),"OK","CHECK"))</f>
        <v/>
      </c>
      <c r="T564" s="31">
        <f>IF(OR(R564="",O564=""),"",R564-O564)</f>
        <v/>
      </c>
      <c r="U564" s="19" t="n"/>
      <c r="V564" s="23" t="n"/>
      <c r="W564" s="32">
        <f>IF(V564="","",IFERROR(VLOOKUP(V564,'Challan Master'!$B$5:$D$124,3,FALSE),""))</f>
        <v/>
      </c>
      <c r="X564" s="22">
        <f>IF(V564="","",IFERROR(VLOOKUP(V564,'Challan Master'!$B$5:$D$124,2,FALSE),""))</f>
        <v/>
      </c>
      <c r="Y564" s="23" t="n"/>
    </row>
    <row r="565">
      <c r="A565" s="22">
        <f>IF(C565="","",ROW()-4)</f>
        <v/>
      </c>
      <c r="B565" s="22">
        <f>IF(C565="","",IF(MONTH(C565)&lt;=3,"Q4",IF(MONTH(C565)&lt;=6,"Q1",IF(MONTH(C565)&lt;=9,"Q2","Q3"))))</f>
        <v/>
      </c>
      <c r="C565" s="26" t="n"/>
      <c r="D565" s="23" t="n"/>
      <c r="E565" s="19" t="n"/>
      <c r="F565" s="22">
        <f>IF(E565="","",IFERROR(VLOOKUP(E565,'Vendor Master'!$B$5:$Q$54,2,FALSE),""))</f>
        <v/>
      </c>
      <c r="G565" s="22">
        <f>IF(E565="","",IFERROR(VLOOKUP(E565,'Vendor Master'!$B$5:$Q$54,4,FALSE),""))</f>
        <v/>
      </c>
      <c r="H565" s="20">
        <f>IF(E565="","",IFERROR(VLOOKUP(G565,'Rate Master'!$B$5:$C$16,2,FALSE),""))</f>
        <v/>
      </c>
      <c r="I565" s="28" t="n"/>
      <c r="J565" s="29">
        <f>IF(E565="","",IFERROR(IF(VLOOKUP(E565,'Vendor Master'!$B$5:$Q$54,12,FALSE)="Y",VLOOKUP(E565,'Vendor Master'!$B$5:$Q$54,14,FALSE),0),""))</f>
        <v/>
      </c>
      <c r="K565" s="30">
        <f>IF(OR(E565="",I565="",J565=""),"",I565*J565)</f>
        <v/>
      </c>
      <c r="L565" s="30">
        <f>IF(OR(E565="",I565=""),"",I565+IF(K565="",0,K565))</f>
        <v/>
      </c>
      <c r="M565" s="25">
        <f>IF(E565="","",IFERROR(IF(F565="",0.2,IF(AND(VLOOKUP(E565,'Vendor Master'!$B$5:$Q$54,7,FALSE)="Y",C565&gt;=VLOOKUP(E565,'Vendor Master'!$B$5:$Q$54,9,FALSE),C565&lt;=VLOOKUP(E565,'Vendor Master'!$B$5:$Q$54,10,FALSE)),VLOOKUP(E565,'Vendor Master'!$B$5:$Q$54,11,FALSE),VLOOKUP(E565,'Vendor Master'!$B$5:$Q$54,6,FALSE))),""))</f>
        <v/>
      </c>
      <c r="N565" s="30">
        <f>IF(OR(E565="",I565="",M565=""),"",I565*M565)</f>
        <v/>
      </c>
      <c r="O565" s="30">
        <f>IF(OR(E565="",L565=""),"",L565-IF(N565="",0,N565))</f>
        <v/>
      </c>
      <c r="P565" s="26" t="n"/>
      <c r="Q565" s="23" t="n"/>
      <c r="R565" s="28" t="n"/>
      <c r="S565" s="22">
        <f>IF(OR(R565="",O565=""),"",IF(ROUND(R565,2)=ROUND(O565,2),"OK","CHECK"))</f>
        <v/>
      </c>
      <c r="T565" s="31">
        <f>IF(OR(R565="",O565=""),"",R565-O565)</f>
        <v/>
      </c>
      <c r="U565" s="19" t="n"/>
      <c r="V565" s="23" t="n"/>
      <c r="W565" s="32">
        <f>IF(V565="","",IFERROR(VLOOKUP(V565,'Challan Master'!$B$5:$D$124,3,FALSE),""))</f>
        <v/>
      </c>
      <c r="X565" s="22">
        <f>IF(V565="","",IFERROR(VLOOKUP(V565,'Challan Master'!$B$5:$D$124,2,FALSE),""))</f>
        <v/>
      </c>
      <c r="Y565" s="23" t="n"/>
    </row>
    <row r="566">
      <c r="A566" s="22">
        <f>IF(C566="","",ROW()-4)</f>
        <v/>
      </c>
      <c r="B566" s="22">
        <f>IF(C566="","",IF(MONTH(C566)&lt;=3,"Q4",IF(MONTH(C566)&lt;=6,"Q1",IF(MONTH(C566)&lt;=9,"Q2","Q3"))))</f>
        <v/>
      </c>
      <c r="C566" s="26" t="n"/>
      <c r="D566" s="23" t="n"/>
      <c r="E566" s="19" t="n"/>
      <c r="F566" s="22">
        <f>IF(E566="","",IFERROR(VLOOKUP(E566,'Vendor Master'!$B$5:$Q$54,2,FALSE),""))</f>
        <v/>
      </c>
      <c r="G566" s="22">
        <f>IF(E566="","",IFERROR(VLOOKUP(E566,'Vendor Master'!$B$5:$Q$54,4,FALSE),""))</f>
        <v/>
      </c>
      <c r="H566" s="20">
        <f>IF(E566="","",IFERROR(VLOOKUP(G566,'Rate Master'!$B$5:$C$16,2,FALSE),""))</f>
        <v/>
      </c>
      <c r="I566" s="28" t="n"/>
      <c r="J566" s="29">
        <f>IF(E566="","",IFERROR(IF(VLOOKUP(E566,'Vendor Master'!$B$5:$Q$54,12,FALSE)="Y",VLOOKUP(E566,'Vendor Master'!$B$5:$Q$54,14,FALSE),0),""))</f>
        <v/>
      </c>
      <c r="K566" s="30">
        <f>IF(OR(E566="",I566="",J566=""),"",I566*J566)</f>
        <v/>
      </c>
      <c r="L566" s="30">
        <f>IF(OR(E566="",I566=""),"",I566+IF(K566="",0,K566))</f>
        <v/>
      </c>
      <c r="M566" s="25">
        <f>IF(E566="","",IFERROR(IF(F566="",0.2,IF(AND(VLOOKUP(E566,'Vendor Master'!$B$5:$Q$54,7,FALSE)="Y",C566&gt;=VLOOKUP(E566,'Vendor Master'!$B$5:$Q$54,9,FALSE),C566&lt;=VLOOKUP(E566,'Vendor Master'!$B$5:$Q$54,10,FALSE)),VLOOKUP(E566,'Vendor Master'!$B$5:$Q$54,11,FALSE),VLOOKUP(E566,'Vendor Master'!$B$5:$Q$54,6,FALSE))),""))</f>
        <v/>
      </c>
      <c r="N566" s="30">
        <f>IF(OR(E566="",I566="",M566=""),"",I566*M566)</f>
        <v/>
      </c>
      <c r="O566" s="30">
        <f>IF(OR(E566="",L566=""),"",L566-IF(N566="",0,N566))</f>
        <v/>
      </c>
      <c r="P566" s="26" t="n"/>
      <c r="Q566" s="23" t="n"/>
      <c r="R566" s="28" t="n"/>
      <c r="S566" s="22">
        <f>IF(OR(R566="",O566=""),"",IF(ROUND(R566,2)=ROUND(O566,2),"OK","CHECK"))</f>
        <v/>
      </c>
      <c r="T566" s="31">
        <f>IF(OR(R566="",O566=""),"",R566-O566)</f>
        <v/>
      </c>
      <c r="U566" s="19" t="n"/>
      <c r="V566" s="23" t="n"/>
      <c r="W566" s="32">
        <f>IF(V566="","",IFERROR(VLOOKUP(V566,'Challan Master'!$B$5:$D$124,3,FALSE),""))</f>
        <v/>
      </c>
      <c r="X566" s="22">
        <f>IF(V566="","",IFERROR(VLOOKUP(V566,'Challan Master'!$B$5:$D$124,2,FALSE),""))</f>
        <v/>
      </c>
      <c r="Y566" s="23" t="n"/>
    </row>
    <row r="567">
      <c r="A567" s="22">
        <f>IF(C567="","",ROW()-4)</f>
        <v/>
      </c>
      <c r="B567" s="22">
        <f>IF(C567="","",IF(MONTH(C567)&lt;=3,"Q4",IF(MONTH(C567)&lt;=6,"Q1",IF(MONTH(C567)&lt;=9,"Q2","Q3"))))</f>
        <v/>
      </c>
      <c r="C567" s="26" t="n"/>
      <c r="D567" s="23" t="n"/>
      <c r="E567" s="19" t="n"/>
      <c r="F567" s="22">
        <f>IF(E567="","",IFERROR(VLOOKUP(E567,'Vendor Master'!$B$5:$Q$54,2,FALSE),""))</f>
        <v/>
      </c>
      <c r="G567" s="22">
        <f>IF(E567="","",IFERROR(VLOOKUP(E567,'Vendor Master'!$B$5:$Q$54,4,FALSE),""))</f>
        <v/>
      </c>
      <c r="H567" s="20">
        <f>IF(E567="","",IFERROR(VLOOKUP(G567,'Rate Master'!$B$5:$C$16,2,FALSE),""))</f>
        <v/>
      </c>
      <c r="I567" s="28" t="n"/>
      <c r="J567" s="29">
        <f>IF(E567="","",IFERROR(IF(VLOOKUP(E567,'Vendor Master'!$B$5:$Q$54,12,FALSE)="Y",VLOOKUP(E567,'Vendor Master'!$B$5:$Q$54,14,FALSE),0),""))</f>
        <v/>
      </c>
      <c r="K567" s="30">
        <f>IF(OR(E567="",I567="",J567=""),"",I567*J567)</f>
        <v/>
      </c>
      <c r="L567" s="30">
        <f>IF(OR(E567="",I567=""),"",I567+IF(K567="",0,K567))</f>
        <v/>
      </c>
      <c r="M567" s="25">
        <f>IF(E567="","",IFERROR(IF(F567="",0.2,IF(AND(VLOOKUP(E567,'Vendor Master'!$B$5:$Q$54,7,FALSE)="Y",C567&gt;=VLOOKUP(E567,'Vendor Master'!$B$5:$Q$54,9,FALSE),C567&lt;=VLOOKUP(E567,'Vendor Master'!$B$5:$Q$54,10,FALSE)),VLOOKUP(E567,'Vendor Master'!$B$5:$Q$54,11,FALSE),VLOOKUP(E567,'Vendor Master'!$B$5:$Q$54,6,FALSE))),""))</f>
        <v/>
      </c>
      <c r="N567" s="30">
        <f>IF(OR(E567="",I567="",M567=""),"",I567*M567)</f>
        <v/>
      </c>
      <c r="O567" s="30">
        <f>IF(OR(E567="",L567=""),"",L567-IF(N567="",0,N567))</f>
        <v/>
      </c>
      <c r="P567" s="26" t="n"/>
      <c r="Q567" s="23" t="n"/>
      <c r="R567" s="28" t="n"/>
      <c r="S567" s="22">
        <f>IF(OR(R567="",O567=""),"",IF(ROUND(R567,2)=ROUND(O567,2),"OK","CHECK"))</f>
        <v/>
      </c>
      <c r="T567" s="31">
        <f>IF(OR(R567="",O567=""),"",R567-O567)</f>
        <v/>
      </c>
      <c r="U567" s="19" t="n"/>
      <c r="V567" s="23" t="n"/>
      <c r="W567" s="32">
        <f>IF(V567="","",IFERROR(VLOOKUP(V567,'Challan Master'!$B$5:$D$124,3,FALSE),""))</f>
        <v/>
      </c>
      <c r="X567" s="22">
        <f>IF(V567="","",IFERROR(VLOOKUP(V567,'Challan Master'!$B$5:$D$124,2,FALSE),""))</f>
        <v/>
      </c>
      <c r="Y567" s="23" t="n"/>
    </row>
    <row r="568">
      <c r="A568" s="22">
        <f>IF(C568="","",ROW()-4)</f>
        <v/>
      </c>
      <c r="B568" s="22">
        <f>IF(C568="","",IF(MONTH(C568)&lt;=3,"Q4",IF(MONTH(C568)&lt;=6,"Q1",IF(MONTH(C568)&lt;=9,"Q2","Q3"))))</f>
        <v/>
      </c>
      <c r="C568" s="26" t="n"/>
      <c r="D568" s="23" t="n"/>
      <c r="E568" s="19" t="n"/>
      <c r="F568" s="22">
        <f>IF(E568="","",IFERROR(VLOOKUP(E568,'Vendor Master'!$B$5:$Q$54,2,FALSE),""))</f>
        <v/>
      </c>
      <c r="G568" s="22">
        <f>IF(E568="","",IFERROR(VLOOKUP(E568,'Vendor Master'!$B$5:$Q$54,4,FALSE),""))</f>
        <v/>
      </c>
      <c r="H568" s="20">
        <f>IF(E568="","",IFERROR(VLOOKUP(G568,'Rate Master'!$B$5:$C$16,2,FALSE),""))</f>
        <v/>
      </c>
      <c r="I568" s="28" t="n"/>
      <c r="J568" s="29">
        <f>IF(E568="","",IFERROR(IF(VLOOKUP(E568,'Vendor Master'!$B$5:$Q$54,12,FALSE)="Y",VLOOKUP(E568,'Vendor Master'!$B$5:$Q$54,14,FALSE),0),""))</f>
        <v/>
      </c>
      <c r="K568" s="30">
        <f>IF(OR(E568="",I568="",J568=""),"",I568*J568)</f>
        <v/>
      </c>
      <c r="L568" s="30">
        <f>IF(OR(E568="",I568=""),"",I568+IF(K568="",0,K568))</f>
        <v/>
      </c>
      <c r="M568" s="25">
        <f>IF(E568="","",IFERROR(IF(F568="",0.2,IF(AND(VLOOKUP(E568,'Vendor Master'!$B$5:$Q$54,7,FALSE)="Y",C568&gt;=VLOOKUP(E568,'Vendor Master'!$B$5:$Q$54,9,FALSE),C568&lt;=VLOOKUP(E568,'Vendor Master'!$B$5:$Q$54,10,FALSE)),VLOOKUP(E568,'Vendor Master'!$B$5:$Q$54,11,FALSE),VLOOKUP(E568,'Vendor Master'!$B$5:$Q$54,6,FALSE))),""))</f>
        <v/>
      </c>
      <c r="N568" s="30">
        <f>IF(OR(E568="",I568="",M568=""),"",I568*M568)</f>
        <v/>
      </c>
      <c r="O568" s="30">
        <f>IF(OR(E568="",L568=""),"",L568-IF(N568="",0,N568))</f>
        <v/>
      </c>
      <c r="P568" s="26" t="n"/>
      <c r="Q568" s="23" t="n"/>
      <c r="R568" s="28" t="n"/>
      <c r="S568" s="22">
        <f>IF(OR(R568="",O568=""),"",IF(ROUND(R568,2)=ROUND(O568,2),"OK","CHECK"))</f>
        <v/>
      </c>
      <c r="T568" s="31">
        <f>IF(OR(R568="",O568=""),"",R568-O568)</f>
        <v/>
      </c>
      <c r="U568" s="19" t="n"/>
      <c r="V568" s="23" t="n"/>
      <c r="W568" s="32">
        <f>IF(V568="","",IFERROR(VLOOKUP(V568,'Challan Master'!$B$5:$D$124,3,FALSE),""))</f>
        <v/>
      </c>
      <c r="X568" s="22">
        <f>IF(V568="","",IFERROR(VLOOKUP(V568,'Challan Master'!$B$5:$D$124,2,FALSE),""))</f>
        <v/>
      </c>
      <c r="Y568" s="23" t="n"/>
    </row>
    <row r="569">
      <c r="A569" s="22">
        <f>IF(C569="","",ROW()-4)</f>
        <v/>
      </c>
      <c r="B569" s="22">
        <f>IF(C569="","",IF(MONTH(C569)&lt;=3,"Q4",IF(MONTH(C569)&lt;=6,"Q1",IF(MONTH(C569)&lt;=9,"Q2","Q3"))))</f>
        <v/>
      </c>
      <c r="C569" s="26" t="n"/>
      <c r="D569" s="23" t="n"/>
      <c r="E569" s="19" t="n"/>
      <c r="F569" s="22">
        <f>IF(E569="","",IFERROR(VLOOKUP(E569,'Vendor Master'!$B$5:$Q$54,2,FALSE),""))</f>
        <v/>
      </c>
      <c r="G569" s="22">
        <f>IF(E569="","",IFERROR(VLOOKUP(E569,'Vendor Master'!$B$5:$Q$54,4,FALSE),""))</f>
        <v/>
      </c>
      <c r="H569" s="20">
        <f>IF(E569="","",IFERROR(VLOOKUP(G569,'Rate Master'!$B$5:$C$16,2,FALSE),""))</f>
        <v/>
      </c>
      <c r="I569" s="28" t="n"/>
      <c r="J569" s="29">
        <f>IF(E569="","",IFERROR(IF(VLOOKUP(E569,'Vendor Master'!$B$5:$Q$54,12,FALSE)="Y",VLOOKUP(E569,'Vendor Master'!$B$5:$Q$54,14,FALSE),0),""))</f>
        <v/>
      </c>
      <c r="K569" s="30">
        <f>IF(OR(E569="",I569="",J569=""),"",I569*J569)</f>
        <v/>
      </c>
      <c r="L569" s="30">
        <f>IF(OR(E569="",I569=""),"",I569+IF(K569="",0,K569))</f>
        <v/>
      </c>
      <c r="M569" s="25">
        <f>IF(E569="","",IFERROR(IF(F569="",0.2,IF(AND(VLOOKUP(E569,'Vendor Master'!$B$5:$Q$54,7,FALSE)="Y",C569&gt;=VLOOKUP(E569,'Vendor Master'!$B$5:$Q$54,9,FALSE),C569&lt;=VLOOKUP(E569,'Vendor Master'!$B$5:$Q$54,10,FALSE)),VLOOKUP(E569,'Vendor Master'!$B$5:$Q$54,11,FALSE),VLOOKUP(E569,'Vendor Master'!$B$5:$Q$54,6,FALSE))),""))</f>
        <v/>
      </c>
      <c r="N569" s="30">
        <f>IF(OR(E569="",I569="",M569=""),"",I569*M569)</f>
        <v/>
      </c>
      <c r="O569" s="30">
        <f>IF(OR(E569="",L569=""),"",L569-IF(N569="",0,N569))</f>
        <v/>
      </c>
      <c r="P569" s="26" t="n"/>
      <c r="Q569" s="23" t="n"/>
      <c r="R569" s="28" t="n"/>
      <c r="S569" s="22">
        <f>IF(OR(R569="",O569=""),"",IF(ROUND(R569,2)=ROUND(O569,2),"OK","CHECK"))</f>
        <v/>
      </c>
      <c r="T569" s="31">
        <f>IF(OR(R569="",O569=""),"",R569-O569)</f>
        <v/>
      </c>
      <c r="U569" s="19" t="n"/>
      <c r="V569" s="23" t="n"/>
      <c r="W569" s="32">
        <f>IF(V569="","",IFERROR(VLOOKUP(V569,'Challan Master'!$B$5:$D$124,3,FALSE),""))</f>
        <v/>
      </c>
      <c r="X569" s="22">
        <f>IF(V569="","",IFERROR(VLOOKUP(V569,'Challan Master'!$B$5:$D$124,2,FALSE),""))</f>
        <v/>
      </c>
      <c r="Y569" s="23" t="n"/>
    </row>
    <row r="570">
      <c r="A570" s="22">
        <f>IF(C570="","",ROW()-4)</f>
        <v/>
      </c>
      <c r="B570" s="22">
        <f>IF(C570="","",IF(MONTH(C570)&lt;=3,"Q4",IF(MONTH(C570)&lt;=6,"Q1",IF(MONTH(C570)&lt;=9,"Q2","Q3"))))</f>
        <v/>
      </c>
      <c r="C570" s="26" t="n"/>
      <c r="D570" s="23" t="n"/>
      <c r="E570" s="19" t="n"/>
      <c r="F570" s="22">
        <f>IF(E570="","",IFERROR(VLOOKUP(E570,'Vendor Master'!$B$5:$Q$54,2,FALSE),""))</f>
        <v/>
      </c>
      <c r="G570" s="22">
        <f>IF(E570="","",IFERROR(VLOOKUP(E570,'Vendor Master'!$B$5:$Q$54,4,FALSE),""))</f>
        <v/>
      </c>
      <c r="H570" s="20">
        <f>IF(E570="","",IFERROR(VLOOKUP(G570,'Rate Master'!$B$5:$C$16,2,FALSE),""))</f>
        <v/>
      </c>
      <c r="I570" s="28" t="n"/>
      <c r="J570" s="29">
        <f>IF(E570="","",IFERROR(IF(VLOOKUP(E570,'Vendor Master'!$B$5:$Q$54,12,FALSE)="Y",VLOOKUP(E570,'Vendor Master'!$B$5:$Q$54,14,FALSE),0),""))</f>
        <v/>
      </c>
      <c r="K570" s="30">
        <f>IF(OR(E570="",I570="",J570=""),"",I570*J570)</f>
        <v/>
      </c>
      <c r="L570" s="30">
        <f>IF(OR(E570="",I570=""),"",I570+IF(K570="",0,K570))</f>
        <v/>
      </c>
      <c r="M570" s="25">
        <f>IF(E570="","",IFERROR(IF(F570="",0.2,IF(AND(VLOOKUP(E570,'Vendor Master'!$B$5:$Q$54,7,FALSE)="Y",C570&gt;=VLOOKUP(E570,'Vendor Master'!$B$5:$Q$54,9,FALSE),C570&lt;=VLOOKUP(E570,'Vendor Master'!$B$5:$Q$54,10,FALSE)),VLOOKUP(E570,'Vendor Master'!$B$5:$Q$54,11,FALSE),VLOOKUP(E570,'Vendor Master'!$B$5:$Q$54,6,FALSE))),""))</f>
        <v/>
      </c>
      <c r="N570" s="30">
        <f>IF(OR(E570="",I570="",M570=""),"",I570*M570)</f>
        <v/>
      </c>
      <c r="O570" s="30">
        <f>IF(OR(E570="",L570=""),"",L570-IF(N570="",0,N570))</f>
        <v/>
      </c>
      <c r="P570" s="26" t="n"/>
      <c r="Q570" s="23" t="n"/>
      <c r="R570" s="28" t="n"/>
      <c r="S570" s="22">
        <f>IF(OR(R570="",O570=""),"",IF(ROUND(R570,2)=ROUND(O570,2),"OK","CHECK"))</f>
        <v/>
      </c>
      <c r="T570" s="31">
        <f>IF(OR(R570="",O570=""),"",R570-O570)</f>
        <v/>
      </c>
      <c r="U570" s="19" t="n"/>
      <c r="V570" s="23" t="n"/>
      <c r="W570" s="32">
        <f>IF(V570="","",IFERROR(VLOOKUP(V570,'Challan Master'!$B$5:$D$124,3,FALSE),""))</f>
        <v/>
      </c>
      <c r="X570" s="22">
        <f>IF(V570="","",IFERROR(VLOOKUP(V570,'Challan Master'!$B$5:$D$124,2,FALSE),""))</f>
        <v/>
      </c>
      <c r="Y570" s="23" t="n"/>
    </row>
    <row r="571">
      <c r="A571" s="22">
        <f>IF(C571="","",ROW()-4)</f>
        <v/>
      </c>
      <c r="B571" s="22">
        <f>IF(C571="","",IF(MONTH(C571)&lt;=3,"Q4",IF(MONTH(C571)&lt;=6,"Q1",IF(MONTH(C571)&lt;=9,"Q2","Q3"))))</f>
        <v/>
      </c>
      <c r="C571" s="26" t="n"/>
      <c r="D571" s="23" t="n"/>
      <c r="E571" s="19" t="n"/>
      <c r="F571" s="22">
        <f>IF(E571="","",IFERROR(VLOOKUP(E571,'Vendor Master'!$B$5:$Q$54,2,FALSE),""))</f>
        <v/>
      </c>
      <c r="G571" s="22">
        <f>IF(E571="","",IFERROR(VLOOKUP(E571,'Vendor Master'!$B$5:$Q$54,4,FALSE),""))</f>
        <v/>
      </c>
      <c r="H571" s="20">
        <f>IF(E571="","",IFERROR(VLOOKUP(G571,'Rate Master'!$B$5:$C$16,2,FALSE),""))</f>
        <v/>
      </c>
      <c r="I571" s="28" t="n"/>
      <c r="J571" s="29">
        <f>IF(E571="","",IFERROR(IF(VLOOKUP(E571,'Vendor Master'!$B$5:$Q$54,12,FALSE)="Y",VLOOKUP(E571,'Vendor Master'!$B$5:$Q$54,14,FALSE),0),""))</f>
        <v/>
      </c>
      <c r="K571" s="30">
        <f>IF(OR(E571="",I571="",J571=""),"",I571*J571)</f>
        <v/>
      </c>
      <c r="L571" s="30">
        <f>IF(OR(E571="",I571=""),"",I571+IF(K571="",0,K571))</f>
        <v/>
      </c>
      <c r="M571" s="25">
        <f>IF(E571="","",IFERROR(IF(F571="",0.2,IF(AND(VLOOKUP(E571,'Vendor Master'!$B$5:$Q$54,7,FALSE)="Y",C571&gt;=VLOOKUP(E571,'Vendor Master'!$B$5:$Q$54,9,FALSE),C571&lt;=VLOOKUP(E571,'Vendor Master'!$B$5:$Q$54,10,FALSE)),VLOOKUP(E571,'Vendor Master'!$B$5:$Q$54,11,FALSE),VLOOKUP(E571,'Vendor Master'!$B$5:$Q$54,6,FALSE))),""))</f>
        <v/>
      </c>
      <c r="N571" s="30">
        <f>IF(OR(E571="",I571="",M571=""),"",I571*M571)</f>
        <v/>
      </c>
      <c r="O571" s="30">
        <f>IF(OR(E571="",L571=""),"",L571-IF(N571="",0,N571))</f>
        <v/>
      </c>
      <c r="P571" s="26" t="n"/>
      <c r="Q571" s="23" t="n"/>
      <c r="R571" s="28" t="n"/>
      <c r="S571" s="22">
        <f>IF(OR(R571="",O571=""),"",IF(ROUND(R571,2)=ROUND(O571,2),"OK","CHECK"))</f>
        <v/>
      </c>
      <c r="T571" s="31">
        <f>IF(OR(R571="",O571=""),"",R571-O571)</f>
        <v/>
      </c>
      <c r="U571" s="19" t="n"/>
      <c r="V571" s="23" t="n"/>
      <c r="W571" s="32">
        <f>IF(V571="","",IFERROR(VLOOKUP(V571,'Challan Master'!$B$5:$D$124,3,FALSE),""))</f>
        <v/>
      </c>
      <c r="X571" s="22">
        <f>IF(V571="","",IFERROR(VLOOKUP(V571,'Challan Master'!$B$5:$D$124,2,FALSE),""))</f>
        <v/>
      </c>
      <c r="Y571" s="23" t="n"/>
    </row>
    <row r="572">
      <c r="A572" s="22">
        <f>IF(C572="","",ROW()-4)</f>
        <v/>
      </c>
      <c r="B572" s="22">
        <f>IF(C572="","",IF(MONTH(C572)&lt;=3,"Q4",IF(MONTH(C572)&lt;=6,"Q1",IF(MONTH(C572)&lt;=9,"Q2","Q3"))))</f>
        <v/>
      </c>
      <c r="C572" s="26" t="n"/>
      <c r="D572" s="23" t="n"/>
      <c r="E572" s="19" t="n"/>
      <c r="F572" s="22">
        <f>IF(E572="","",IFERROR(VLOOKUP(E572,'Vendor Master'!$B$5:$Q$54,2,FALSE),""))</f>
        <v/>
      </c>
      <c r="G572" s="22">
        <f>IF(E572="","",IFERROR(VLOOKUP(E572,'Vendor Master'!$B$5:$Q$54,4,FALSE),""))</f>
        <v/>
      </c>
      <c r="H572" s="20">
        <f>IF(E572="","",IFERROR(VLOOKUP(G572,'Rate Master'!$B$5:$C$16,2,FALSE),""))</f>
        <v/>
      </c>
      <c r="I572" s="28" t="n"/>
      <c r="J572" s="29">
        <f>IF(E572="","",IFERROR(IF(VLOOKUP(E572,'Vendor Master'!$B$5:$Q$54,12,FALSE)="Y",VLOOKUP(E572,'Vendor Master'!$B$5:$Q$54,14,FALSE),0),""))</f>
        <v/>
      </c>
      <c r="K572" s="30">
        <f>IF(OR(E572="",I572="",J572=""),"",I572*J572)</f>
        <v/>
      </c>
      <c r="L572" s="30">
        <f>IF(OR(E572="",I572=""),"",I572+IF(K572="",0,K572))</f>
        <v/>
      </c>
      <c r="M572" s="25">
        <f>IF(E572="","",IFERROR(IF(F572="",0.2,IF(AND(VLOOKUP(E572,'Vendor Master'!$B$5:$Q$54,7,FALSE)="Y",C572&gt;=VLOOKUP(E572,'Vendor Master'!$B$5:$Q$54,9,FALSE),C572&lt;=VLOOKUP(E572,'Vendor Master'!$B$5:$Q$54,10,FALSE)),VLOOKUP(E572,'Vendor Master'!$B$5:$Q$54,11,FALSE),VLOOKUP(E572,'Vendor Master'!$B$5:$Q$54,6,FALSE))),""))</f>
        <v/>
      </c>
      <c r="N572" s="30">
        <f>IF(OR(E572="",I572="",M572=""),"",I572*M572)</f>
        <v/>
      </c>
      <c r="O572" s="30">
        <f>IF(OR(E572="",L572=""),"",L572-IF(N572="",0,N572))</f>
        <v/>
      </c>
      <c r="P572" s="26" t="n"/>
      <c r="Q572" s="23" t="n"/>
      <c r="R572" s="28" t="n"/>
      <c r="S572" s="22">
        <f>IF(OR(R572="",O572=""),"",IF(ROUND(R572,2)=ROUND(O572,2),"OK","CHECK"))</f>
        <v/>
      </c>
      <c r="T572" s="31">
        <f>IF(OR(R572="",O572=""),"",R572-O572)</f>
        <v/>
      </c>
      <c r="U572" s="19" t="n"/>
      <c r="V572" s="23" t="n"/>
      <c r="W572" s="32">
        <f>IF(V572="","",IFERROR(VLOOKUP(V572,'Challan Master'!$B$5:$D$124,3,FALSE),""))</f>
        <v/>
      </c>
      <c r="X572" s="22">
        <f>IF(V572="","",IFERROR(VLOOKUP(V572,'Challan Master'!$B$5:$D$124,2,FALSE),""))</f>
        <v/>
      </c>
      <c r="Y572" s="23" t="n"/>
    </row>
    <row r="573">
      <c r="A573" s="22">
        <f>IF(C573="","",ROW()-4)</f>
        <v/>
      </c>
      <c r="B573" s="22">
        <f>IF(C573="","",IF(MONTH(C573)&lt;=3,"Q4",IF(MONTH(C573)&lt;=6,"Q1",IF(MONTH(C573)&lt;=9,"Q2","Q3"))))</f>
        <v/>
      </c>
      <c r="C573" s="26" t="n"/>
      <c r="D573" s="23" t="n"/>
      <c r="E573" s="19" t="n"/>
      <c r="F573" s="22">
        <f>IF(E573="","",IFERROR(VLOOKUP(E573,'Vendor Master'!$B$5:$Q$54,2,FALSE),""))</f>
        <v/>
      </c>
      <c r="G573" s="22">
        <f>IF(E573="","",IFERROR(VLOOKUP(E573,'Vendor Master'!$B$5:$Q$54,4,FALSE),""))</f>
        <v/>
      </c>
      <c r="H573" s="20">
        <f>IF(E573="","",IFERROR(VLOOKUP(G573,'Rate Master'!$B$5:$C$16,2,FALSE),""))</f>
        <v/>
      </c>
      <c r="I573" s="28" t="n"/>
      <c r="J573" s="29">
        <f>IF(E573="","",IFERROR(IF(VLOOKUP(E573,'Vendor Master'!$B$5:$Q$54,12,FALSE)="Y",VLOOKUP(E573,'Vendor Master'!$B$5:$Q$54,14,FALSE),0),""))</f>
        <v/>
      </c>
      <c r="K573" s="30">
        <f>IF(OR(E573="",I573="",J573=""),"",I573*J573)</f>
        <v/>
      </c>
      <c r="L573" s="30">
        <f>IF(OR(E573="",I573=""),"",I573+IF(K573="",0,K573))</f>
        <v/>
      </c>
      <c r="M573" s="25">
        <f>IF(E573="","",IFERROR(IF(F573="",0.2,IF(AND(VLOOKUP(E573,'Vendor Master'!$B$5:$Q$54,7,FALSE)="Y",C573&gt;=VLOOKUP(E573,'Vendor Master'!$B$5:$Q$54,9,FALSE),C573&lt;=VLOOKUP(E573,'Vendor Master'!$B$5:$Q$54,10,FALSE)),VLOOKUP(E573,'Vendor Master'!$B$5:$Q$54,11,FALSE),VLOOKUP(E573,'Vendor Master'!$B$5:$Q$54,6,FALSE))),""))</f>
        <v/>
      </c>
      <c r="N573" s="30">
        <f>IF(OR(E573="",I573="",M573=""),"",I573*M573)</f>
        <v/>
      </c>
      <c r="O573" s="30">
        <f>IF(OR(E573="",L573=""),"",L573-IF(N573="",0,N573))</f>
        <v/>
      </c>
      <c r="P573" s="26" t="n"/>
      <c r="Q573" s="23" t="n"/>
      <c r="R573" s="28" t="n"/>
      <c r="S573" s="22">
        <f>IF(OR(R573="",O573=""),"",IF(ROUND(R573,2)=ROUND(O573,2),"OK","CHECK"))</f>
        <v/>
      </c>
      <c r="T573" s="31">
        <f>IF(OR(R573="",O573=""),"",R573-O573)</f>
        <v/>
      </c>
      <c r="U573" s="19" t="n"/>
      <c r="V573" s="23" t="n"/>
      <c r="W573" s="32">
        <f>IF(V573="","",IFERROR(VLOOKUP(V573,'Challan Master'!$B$5:$D$124,3,FALSE),""))</f>
        <v/>
      </c>
      <c r="X573" s="22">
        <f>IF(V573="","",IFERROR(VLOOKUP(V573,'Challan Master'!$B$5:$D$124,2,FALSE),""))</f>
        <v/>
      </c>
      <c r="Y573" s="23" t="n"/>
    </row>
    <row r="574">
      <c r="A574" s="22">
        <f>IF(C574="","",ROW()-4)</f>
        <v/>
      </c>
      <c r="B574" s="22">
        <f>IF(C574="","",IF(MONTH(C574)&lt;=3,"Q4",IF(MONTH(C574)&lt;=6,"Q1",IF(MONTH(C574)&lt;=9,"Q2","Q3"))))</f>
        <v/>
      </c>
      <c r="C574" s="26" t="n"/>
      <c r="D574" s="23" t="n"/>
      <c r="E574" s="19" t="n"/>
      <c r="F574" s="22">
        <f>IF(E574="","",IFERROR(VLOOKUP(E574,'Vendor Master'!$B$5:$Q$54,2,FALSE),""))</f>
        <v/>
      </c>
      <c r="G574" s="22">
        <f>IF(E574="","",IFERROR(VLOOKUP(E574,'Vendor Master'!$B$5:$Q$54,4,FALSE),""))</f>
        <v/>
      </c>
      <c r="H574" s="20">
        <f>IF(E574="","",IFERROR(VLOOKUP(G574,'Rate Master'!$B$5:$C$16,2,FALSE),""))</f>
        <v/>
      </c>
      <c r="I574" s="28" t="n"/>
      <c r="J574" s="29">
        <f>IF(E574="","",IFERROR(IF(VLOOKUP(E574,'Vendor Master'!$B$5:$Q$54,12,FALSE)="Y",VLOOKUP(E574,'Vendor Master'!$B$5:$Q$54,14,FALSE),0),""))</f>
        <v/>
      </c>
      <c r="K574" s="30">
        <f>IF(OR(E574="",I574="",J574=""),"",I574*J574)</f>
        <v/>
      </c>
      <c r="L574" s="30">
        <f>IF(OR(E574="",I574=""),"",I574+IF(K574="",0,K574))</f>
        <v/>
      </c>
      <c r="M574" s="25">
        <f>IF(E574="","",IFERROR(IF(F574="",0.2,IF(AND(VLOOKUP(E574,'Vendor Master'!$B$5:$Q$54,7,FALSE)="Y",C574&gt;=VLOOKUP(E574,'Vendor Master'!$B$5:$Q$54,9,FALSE),C574&lt;=VLOOKUP(E574,'Vendor Master'!$B$5:$Q$54,10,FALSE)),VLOOKUP(E574,'Vendor Master'!$B$5:$Q$54,11,FALSE),VLOOKUP(E574,'Vendor Master'!$B$5:$Q$54,6,FALSE))),""))</f>
        <v/>
      </c>
      <c r="N574" s="30">
        <f>IF(OR(E574="",I574="",M574=""),"",I574*M574)</f>
        <v/>
      </c>
      <c r="O574" s="30">
        <f>IF(OR(E574="",L574=""),"",L574-IF(N574="",0,N574))</f>
        <v/>
      </c>
      <c r="P574" s="26" t="n"/>
      <c r="Q574" s="23" t="n"/>
      <c r="R574" s="28" t="n"/>
      <c r="S574" s="22">
        <f>IF(OR(R574="",O574=""),"",IF(ROUND(R574,2)=ROUND(O574,2),"OK","CHECK"))</f>
        <v/>
      </c>
      <c r="T574" s="31">
        <f>IF(OR(R574="",O574=""),"",R574-O574)</f>
        <v/>
      </c>
      <c r="U574" s="19" t="n"/>
      <c r="V574" s="23" t="n"/>
      <c r="W574" s="32">
        <f>IF(V574="","",IFERROR(VLOOKUP(V574,'Challan Master'!$B$5:$D$124,3,FALSE),""))</f>
        <v/>
      </c>
      <c r="X574" s="22">
        <f>IF(V574="","",IFERROR(VLOOKUP(V574,'Challan Master'!$B$5:$D$124,2,FALSE),""))</f>
        <v/>
      </c>
      <c r="Y574" s="23" t="n"/>
    </row>
    <row r="575">
      <c r="A575" s="22">
        <f>IF(C575="","",ROW()-4)</f>
        <v/>
      </c>
      <c r="B575" s="22">
        <f>IF(C575="","",IF(MONTH(C575)&lt;=3,"Q4",IF(MONTH(C575)&lt;=6,"Q1",IF(MONTH(C575)&lt;=9,"Q2","Q3"))))</f>
        <v/>
      </c>
      <c r="C575" s="26" t="n"/>
      <c r="D575" s="23" t="n"/>
      <c r="E575" s="19" t="n"/>
      <c r="F575" s="22">
        <f>IF(E575="","",IFERROR(VLOOKUP(E575,'Vendor Master'!$B$5:$Q$54,2,FALSE),""))</f>
        <v/>
      </c>
      <c r="G575" s="22">
        <f>IF(E575="","",IFERROR(VLOOKUP(E575,'Vendor Master'!$B$5:$Q$54,4,FALSE),""))</f>
        <v/>
      </c>
      <c r="H575" s="20">
        <f>IF(E575="","",IFERROR(VLOOKUP(G575,'Rate Master'!$B$5:$C$16,2,FALSE),""))</f>
        <v/>
      </c>
      <c r="I575" s="28" t="n"/>
      <c r="J575" s="29">
        <f>IF(E575="","",IFERROR(IF(VLOOKUP(E575,'Vendor Master'!$B$5:$Q$54,12,FALSE)="Y",VLOOKUP(E575,'Vendor Master'!$B$5:$Q$54,14,FALSE),0),""))</f>
        <v/>
      </c>
      <c r="K575" s="30">
        <f>IF(OR(E575="",I575="",J575=""),"",I575*J575)</f>
        <v/>
      </c>
      <c r="L575" s="30">
        <f>IF(OR(E575="",I575=""),"",I575+IF(K575="",0,K575))</f>
        <v/>
      </c>
      <c r="M575" s="25">
        <f>IF(E575="","",IFERROR(IF(F575="",0.2,IF(AND(VLOOKUP(E575,'Vendor Master'!$B$5:$Q$54,7,FALSE)="Y",C575&gt;=VLOOKUP(E575,'Vendor Master'!$B$5:$Q$54,9,FALSE),C575&lt;=VLOOKUP(E575,'Vendor Master'!$B$5:$Q$54,10,FALSE)),VLOOKUP(E575,'Vendor Master'!$B$5:$Q$54,11,FALSE),VLOOKUP(E575,'Vendor Master'!$B$5:$Q$54,6,FALSE))),""))</f>
        <v/>
      </c>
      <c r="N575" s="30">
        <f>IF(OR(E575="",I575="",M575=""),"",I575*M575)</f>
        <v/>
      </c>
      <c r="O575" s="30">
        <f>IF(OR(E575="",L575=""),"",L575-IF(N575="",0,N575))</f>
        <v/>
      </c>
      <c r="P575" s="26" t="n"/>
      <c r="Q575" s="23" t="n"/>
      <c r="R575" s="28" t="n"/>
      <c r="S575" s="22">
        <f>IF(OR(R575="",O575=""),"",IF(ROUND(R575,2)=ROUND(O575,2),"OK","CHECK"))</f>
        <v/>
      </c>
      <c r="T575" s="31">
        <f>IF(OR(R575="",O575=""),"",R575-O575)</f>
        <v/>
      </c>
      <c r="U575" s="19" t="n"/>
      <c r="V575" s="23" t="n"/>
      <c r="W575" s="32">
        <f>IF(V575="","",IFERROR(VLOOKUP(V575,'Challan Master'!$B$5:$D$124,3,FALSE),""))</f>
        <v/>
      </c>
      <c r="X575" s="22">
        <f>IF(V575="","",IFERROR(VLOOKUP(V575,'Challan Master'!$B$5:$D$124,2,FALSE),""))</f>
        <v/>
      </c>
      <c r="Y575" s="23" t="n"/>
    </row>
    <row r="576">
      <c r="A576" s="22">
        <f>IF(C576="","",ROW()-4)</f>
        <v/>
      </c>
      <c r="B576" s="22">
        <f>IF(C576="","",IF(MONTH(C576)&lt;=3,"Q4",IF(MONTH(C576)&lt;=6,"Q1",IF(MONTH(C576)&lt;=9,"Q2","Q3"))))</f>
        <v/>
      </c>
      <c r="C576" s="26" t="n"/>
      <c r="D576" s="23" t="n"/>
      <c r="E576" s="19" t="n"/>
      <c r="F576" s="22">
        <f>IF(E576="","",IFERROR(VLOOKUP(E576,'Vendor Master'!$B$5:$Q$54,2,FALSE),""))</f>
        <v/>
      </c>
      <c r="G576" s="22">
        <f>IF(E576="","",IFERROR(VLOOKUP(E576,'Vendor Master'!$B$5:$Q$54,4,FALSE),""))</f>
        <v/>
      </c>
      <c r="H576" s="20">
        <f>IF(E576="","",IFERROR(VLOOKUP(G576,'Rate Master'!$B$5:$C$16,2,FALSE),""))</f>
        <v/>
      </c>
      <c r="I576" s="28" t="n"/>
      <c r="J576" s="29">
        <f>IF(E576="","",IFERROR(IF(VLOOKUP(E576,'Vendor Master'!$B$5:$Q$54,12,FALSE)="Y",VLOOKUP(E576,'Vendor Master'!$B$5:$Q$54,14,FALSE),0),""))</f>
        <v/>
      </c>
      <c r="K576" s="30">
        <f>IF(OR(E576="",I576="",J576=""),"",I576*J576)</f>
        <v/>
      </c>
      <c r="L576" s="30">
        <f>IF(OR(E576="",I576=""),"",I576+IF(K576="",0,K576))</f>
        <v/>
      </c>
      <c r="M576" s="25">
        <f>IF(E576="","",IFERROR(IF(F576="",0.2,IF(AND(VLOOKUP(E576,'Vendor Master'!$B$5:$Q$54,7,FALSE)="Y",C576&gt;=VLOOKUP(E576,'Vendor Master'!$B$5:$Q$54,9,FALSE),C576&lt;=VLOOKUP(E576,'Vendor Master'!$B$5:$Q$54,10,FALSE)),VLOOKUP(E576,'Vendor Master'!$B$5:$Q$54,11,FALSE),VLOOKUP(E576,'Vendor Master'!$B$5:$Q$54,6,FALSE))),""))</f>
        <v/>
      </c>
      <c r="N576" s="30">
        <f>IF(OR(E576="",I576="",M576=""),"",I576*M576)</f>
        <v/>
      </c>
      <c r="O576" s="30">
        <f>IF(OR(E576="",L576=""),"",L576-IF(N576="",0,N576))</f>
        <v/>
      </c>
      <c r="P576" s="26" t="n"/>
      <c r="Q576" s="23" t="n"/>
      <c r="R576" s="28" t="n"/>
      <c r="S576" s="22">
        <f>IF(OR(R576="",O576=""),"",IF(ROUND(R576,2)=ROUND(O576,2),"OK","CHECK"))</f>
        <v/>
      </c>
      <c r="T576" s="31">
        <f>IF(OR(R576="",O576=""),"",R576-O576)</f>
        <v/>
      </c>
      <c r="U576" s="19" t="n"/>
      <c r="V576" s="23" t="n"/>
      <c r="W576" s="32">
        <f>IF(V576="","",IFERROR(VLOOKUP(V576,'Challan Master'!$B$5:$D$124,3,FALSE),""))</f>
        <v/>
      </c>
      <c r="X576" s="22">
        <f>IF(V576="","",IFERROR(VLOOKUP(V576,'Challan Master'!$B$5:$D$124,2,FALSE),""))</f>
        <v/>
      </c>
      <c r="Y576" s="23" t="n"/>
    </row>
    <row r="577">
      <c r="A577" s="22">
        <f>IF(C577="","",ROW()-4)</f>
        <v/>
      </c>
      <c r="B577" s="22">
        <f>IF(C577="","",IF(MONTH(C577)&lt;=3,"Q4",IF(MONTH(C577)&lt;=6,"Q1",IF(MONTH(C577)&lt;=9,"Q2","Q3"))))</f>
        <v/>
      </c>
      <c r="C577" s="26" t="n"/>
      <c r="D577" s="23" t="n"/>
      <c r="E577" s="19" t="n"/>
      <c r="F577" s="22">
        <f>IF(E577="","",IFERROR(VLOOKUP(E577,'Vendor Master'!$B$5:$Q$54,2,FALSE),""))</f>
        <v/>
      </c>
      <c r="G577" s="22">
        <f>IF(E577="","",IFERROR(VLOOKUP(E577,'Vendor Master'!$B$5:$Q$54,4,FALSE),""))</f>
        <v/>
      </c>
      <c r="H577" s="20">
        <f>IF(E577="","",IFERROR(VLOOKUP(G577,'Rate Master'!$B$5:$C$16,2,FALSE),""))</f>
        <v/>
      </c>
      <c r="I577" s="28" t="n"/>
      <c r="J577" s="29">
        <f>IF(E577="","",IFERROR(IF(VLOOKUP(E577,'Vendor Master'!$B$5:$Q$54,12,FALSE)="Y",VLOOKUP(E577,'Vendor Master'!$B$5:$Q$54,14,FALSE),0),""))</f>
        <v/>
      </c>
      <c r="K577" s="30">
        <f>IF(OR(E577="",I577="",J577=""),"",I577*J577)</f>
        <v/>
      </c>
      <c r="L577" s="30">
        <f>IF(OR(E577="",I577=""),"",I577+IF(K577="",0,K577))</f>
        <v/>
      </c>
      <c r="M577" s="25">
        <f>IF(E577="","",IFERROR(IF(F577="",0.2,IF(AND(VLOOKUP(E577,'Vendor Master'!$B$5:$Q$54,7,FALSE)="Y",C577&gt;=VLOOKUP(E577,'Vendor Master'!$B$5:$Q$54,9,FALSE),C577&lt;=VLOOKUP(E577,'Vendor Master'!$B$5:$Q$54,10,FALSE)),VLOOKUP(E577,'Vendor Master'!$B$5:$Q$54,11,FALSE),VLOOKUP(E577,'Vendor Master'!$B$5:$Q$54,6,FALSE))),""))</f>
        <v/>
      </c>
      <c r="N577" s="30">
        <f>IF(OR(E577="",I577="",M577=""),"",I577*M577)</f>
        <v/>
      </c>
      <c r="O577" s="30">
        <f>IF(OR(E577="",L577=""),"",L577-IF(N577="",0,N577))</f>
        <v/>
      </c>
      <c r="P577" s="26" t="n"/>
      <c r="Q577" s="23" t="n"/>
      <c r="R577" s="28" t="n"/>
      <c r="S577" s="22">
        <f>IF(OR(R577="",O577=""),"",IF(ROUND(R577,2)=ROUND(O577,2),"OK","CHECK"))</f>
        <v/>
      </c>
      <c r="T577" s="31">
        <f>IF(OR(R577="",O577=""),"",R577-O577)</f>
        <v/>
      </c>
      <c r="U577" s="19" t="n"/>
      <c r="V577" s="23" t="n"/>
      <c r="W577" s="32">
        <f>IF(V577="","",IFERROR(VLOOKUP(V577,'Challan Master'!$B$5:$D$124,3,FALSE),""))</f>
        <v/>
      </c>
      <c r="X577" s="22">
        <f>IF(V577="","",IFERROR(VLOOKUP(V577,'Challan Master'!$B$5:$D$124,2,FALSE),""))</f>
        <v/>
      </c>
      <c r="Y577" s="23" t="n"/>
    </row>
    <row r="578">
      <c r="A578" s="22">
        <f>IF(C578="","",ROW()-4)</f>
        <v/>
      </c>
      <c r="B578" s="22">
        <f>IF(C578="","",IF(MONTH(C578)&lt;=3,"Q4",IF(MONTH(C578)&lt;=6,"Q1",IF(MONTH(C578)&lt;=9,"Q2","Q3"))))</f>
        <v/>
      </c>
      <c r="C578" s="26" t="n"/>
      <c r="D578" s="23" t="n"/>
      <c r="E578" s="19" t="n"/>
      <c r="F578" s="22">
        <f>IF(E578="","",IFERROR(VLOOKUP(E578,'Vendor Master'!$B$5:$Q$54,2,FALSE),""))</f>
        <v/>
      </c>
      <c r="G578" s="22">
        <f>IF(E578="","",IFERROR(VLOOKUP(E578,'Vendor Master'!$B$5:$Q$54,4,FALSE),""))</f>
        <v/>
      </c>
      <c r="H578" s="20">
        <f>IF(E578="","",IFERROR(VLOOKUP(G578,'Rate Master'!$B$5:$C$16,2,FALSE),""))</f>
        <v/>
      </c>
      <c r="I578" s="28" t="n"/>
      <c r="J578" s="29">
        <f>IF(E578="","",IFERROR(IF(VLOOKUP(E578,'Vendor Master'!$B$5:$Q$54,12,FALSE)="Y",VLOOKUP(E578,'Vendor Master'!$B$5:$Q$54,14,FALSE),0),""))</f>
        <v/>
      </c>
      <c r="K578" s="30">
        <f>IF(OR(E578="",I578="",J578=""),"",I578*J578)</f>
        <v/>
      </c>
      <c r="L578" s="30">
        <f>IF(OR(E578="",I578=""),"",I578+IF(K578="",0,K578))</f>
        <v/>
      </c>
      <c r="M578" s="25">
        <f>IF(E578="","",IFERROR(IF(F578="",0.2,IF(AND(VLOOKUP(E578,'Vendor Master'!$B$5:$Q$54,7,FALSE)="Y",C578&gt;=VLOOKUP(E578,'Vendor Master'!$B$5:$Q$54,9,FALSE),C578&lt;=VLOOKUP(E578,'Vendor Master'!$B$5:$Q$54,10,FALSE)),VLOOKUP(E578,'Vendor Master'!$B$5:$Q$54,11,FALSE),VLOOKUP(E578,'Vendor Master'!$B$5:$Q$54,6,FALSE))),""))</f>
        <v/>
      </c>
      <c r="N578" s="30">
        <f>IF(OR(E578="",I578="",M578=""),"",I578*M578)</f>
        <v/>
      </c>
      <c r="O578" s="30">
        <f>IF(OR(E578="",L578=""),"",L578-IF(N578="",0,N578))</f>
        <v/>
      </c>
      <c r="P578" s="26" t="n"/>
      <c r="Q578" s="23" t="n"/>
      <c r="R578" s="28" t="n"/>
      <c r="S578" s="22">
        <f>IF(OR(R578="",O578=""),"",IF(ROUND(R578,2)=ROUND(O578,2),"OK","CHECK"))</f>
        <v/>
      </c>
      <c r="T578" s="31">
        <f>IF(OR(R578="",O578=""),"",R578-O578)</f>
        <v/>
      </c>
      <c r="U578" s="19" t="n"/>
      <c r="V578" s="23" t="n"/>
      <c r="W578" s="32">
        <f>IF(V578="","",IFERROR(VLOOKUP(V578,'Challan Master'!$B$5:$D$124,3,FALSE),""))</f>
        <v/>
      </c>
      <c r="X578" s="22">
        <f>IF(V578="","",IFERROR(VLOOKUP(V578,'Challan Master'!$B$5:$D$124,2,FALSE),""))</f>
        <v/>
      </c>
      <c r="Y578" s="23" t="n"/>
    </row>
    <row r="579">
      <c r="A579" s="22">
        <f>IF(C579="","",ROW()-4)</f>
        <v/>
      </c>
      <c r="B579" s="22">
        <f>IF(C579="","",IF(MONTH(C579)&lt;=3,"Q4",IF(MONTH(C579)&lt;=6,"Q1",IF(MONTH(C579)&lt;=9,"Q2","Q3"))))</f>
        <v/>
      </c>
      <c r="C579" s="26" t="n"/>
      <c r="D579" s="23" t="n"/>
      <c r="E579" s="19" t="n"/>
      <c r="F579" s="22">
        <f>IF(E579="","",IFERROR(VLOOKUP(E579,'Vendor Master'!$B$5:$Q$54,2,FALSE),""))</f>
        <v/>
      </c>
      <c r="G579" s="22">
        <f>IF(E579="","",IFERROR(VLOOKUP(E579,'Vendor Master'!$B$5:$Q$54,4,FALSE),""))</f>
        <v/>
      </c>
      <c r="H579" s="20">
        <f>IF(E579="","",IFERROR(VLOOKUP(G579,'Rate Master'!$B$5:$C$16,2,FALSE),""))</f>
        <v/>
      </c>
      <c r="I579" s="28" t="n"/>
      <c r="J579" s="29">
        <f>IF(E579="","",IFERROR(IF(VLOOKUP(E579,'Vendor Master'!$B$5:$Q$54,12,FALSE)="Y",VLOOKUP(E579,'Vendor Master'!$B$5:$Q$54,14,FALSE),0),""))</f>
        <v/>
      </c>
      <c r="K579" s="30">
        <f>IF(OR(E579="",I579="",J579=""),"",I579*J579)</f>
        <v/>
      </c>
      <c r="L579" s="30">
        <f>IF(OR(E579="",I579=""),"",I579+IF(K579="",0,K579))</f>
        <v/>
      </c>
      <c r="M579" s="25">
        <f>IF(E579="","",IFERROR(IF(F579="",0.2,IF(AND(VLOOKUP(E579,'Vendor Master'!$B$5:$Q$54,7,FALSE)="Y",C579&gt;=VLOOKUP(E579,'Vendor Master'!$B$5:$Q$54,9,FALSE),C579&lt;=VLOOKUP(E579,'Vendor Master'!$B$5:$Q$54,10,FALSE)),VLOOKUP(E579,'Vendor Master'!$B$5:$Q$54,11,FALSE),VLOOKUP(E579,'Vendor Master'!$B$5:$Q$54,6,FALSE))),""))</f>
        <v/>
      </c>
      <c r="N579" s="30">
        <f>IF(OR(E579="",I579="",M579=""),"",I579*M579)</f>
        <v/>
      </c>
      <c r="O579" s="30">
        <f>IF(OR(E579="",L579=""),"",L579-IF(N579="",0,N579))</f>
        <v/>
      </c>
      <c r="P579" s="26" t="n"/>
      <c r="Q579" s="23" t="n"/>
      <c r="R579" s="28" t="n"/>
      <c r="S579" s="22">
        <f>IF(OR(R579="",O579=""),"",IF(ROUND(R579,2)=ROUND(O579,2),"OK","CHECK"))</f>
        <v/>
      </c>
      <c r="T579" s="31">
        <f>IF(OR(R579="",O579=""),"",R579-O579)</f>
        <v/>
      </c>
      <c r="U579" s="19" t="n"/>
      <c r="V579" s="23" t="n"/>
      <c r="W579" s="32">
        <f>IF(V579="","",IFERROR(VLOOKUP(V579,'Challan Master'!$B$5:$D$124,3,FALSE),""))</f>
        <v/>
      </c>
      <c r="X579" s="22">
        <f>IF(V579="","",IFERROR(VLOOKUP(V579,'Challan Master'!$B$5:$D$124,2,FALSE),""))</f>
        <v/>
      </c>
      <c r="Y579" s="23" t="n"/>
    </row>
    <row r="580">
      <c r="A580" s="22">
        <f>IF(C580="","",ROW()-4)</f>
        <v/>
      </c>
      <c r="B580" s="22">
        <f>IF(C580="","",IF(MONTH(C580)&lt;=3,"Q4",IF(MONTH(C580)&lt;=6,"Q1",IF(MONTH(C580)&lt;=9,"Q2","Q3"))))</f>
        <v/>
      </c>
      <c r="C580" s="26" t="n"/>
      <c r="D580" s="23" t="n"/>
      <c r="E580" s="19" t="n"/>
      <c r="F580" s="22">
        <f>IF(E580="","",IFERROR(VLOOKUP(E580,'Vendor Master'!$B$5:$Q$54,2,FALSE),""))</f>
        <v/>
      </c>
      <c r="G580" s="22">
        <f>IF(E580="","",IFERROR(VLOOKUP(E580,'Vendor Master'!$B$5:$Q$54,4,FALSE),""))</f>
        <v/>
      </c>
      <c r="H580" s="20">
        <f>IF(E580="","",IFERROR(VLOOKUP(G580,'Rate Master'!$B$5:$C$16,2,FALSE),""))</f>
        <v/>
      </c>
      <c r="I580" s="28" t="n"/>
      <c r="J580" s="29">
        <f>IF(E580="","",IFERROR(IF(VLOOKUP(E580,'Vendor Master'!$B$5:$Q$54,12,FALSE)="Y",VLOOKUP(E580,'Vendor Master'!$B$5:$Q$54,14,FALSE),0),""))</f>
        <v/>
      </c>
      <c r="K580" s="30">
        <f>IF(OR(E580="",I580="",J580=""),"",I580*J580)</f>
        <v/>
      </c>
      <c r="L580" s="30">
        <f>IF(OR(E580="",I580=""),"",I580+IF(K580="",0,K580))</f>
        <v/>
      </c>
      <c r="M580" s="25">
        <f>IF(E580="","",IFERROR(IF(F580="",0.2,IF(AND(VLOOKUP(E580,'Vendor Master'!$B$5:$Q$54,7,FALSE)="Y",C580&gt;=VLOOKUP(E580,'Vendor Master'!$B$5:$Q$54,9,FALSE),C580&lt;=VLOOKUP(E580,'Vendor Master'!$B$5:$Q$54,10,FALSE)),VLOOKUP(E580,'Vendor Master'!$B$5:$Q$54,11,FALSE),VLOOKUP(E580,'Vendor Master'!$B$5:$Q$54,6,FALSE))),""))</f>
        <v/>
      </c>
      <c r="N580" s="30">
        <f>IF(OR(E580="",I580="",M580=""),"",I580*M580)</f>
        <v/>
      </c>
      <c r="O580" s="30">
        <f>IF(OR(E580="",L580=""),"",L580-IF(N580="",0,N580))</f>
        <v/>
      </c>
      <c r="P580" s="26" t="n"/>
      <c r="Q580" s="23" t="n"/>
      <c r="R580" s="28" t="n"/>
      <c r="S580" s="22">
        <f>IF(OR(R580="",O580=""),"",IF(ROUND(R580,2)=ROUND(O580,2),"OK","CHECK"))</f>
        <v/>
      </c>
      <c r="T580" s="31">
        <f>IF(OR(R580="",O580=""),"",R580-O580)</f>
        <v/>
      </c>
      <c r="U580" s="19" t="n"/>
      <c r="V580" s="23" t="n"/>
      <c r="W580" s="32">
        <f>IF(V580="","",IFERROR(VLOOKUP(V580,'Challan Master'!$B$5:$D$124,3,FALSE),""))</f>
        <v/>
      </c>
      <c r="X580" s="22">
        <f>IF(V580="","",IFERROR(VLOOKUP(V580,'Challan Master'!$B$5:$D$124,2,FALSE),""))</f>
        <v/>
      </c>
      <c r="Y580" s="23" t="n"/>
    </row>
    <row r="581">
      <c r="A581" s="22">
        <f>IF(C581="","",ROW()-4)</f>
        <v/>
      </c>
      <c r="B581" s="22">
        <f>IF(C581="","",IF(MONTH(C581)&lt;=3,"Q4",IF(MONTH(C581)&lt;=6,"Q1",IF(MONTH(C581)&lt;=9,"Q2","Q3"))))</f>
        <v/>
      </c>
      <c r="C581" s="26" t="n"/>
      <c r="D581" s="23" t="n"/>
      <c r="E581" s="19" t="n"/>
      <c r="F581" s="22">
        <f>IF(E581="","",IFERROR(VLOOKUP(E581,'Vendor Master'!$B$5:$Q$54,2,FALSE),""))</f>
        <v/>
      </c>
      <c r="G581" s="22">
        <f>IF(E581="","",IFERROR(VLOOKUP(E581,'Vendor Master'!$B$5:$Q$54,4,FALSE),""))</f>
        <v/>
      </c>
      <c r="H581" s="20">
        <f>IF(E581="","",IFERROR(VLOOKUP(G581,'Rate Master'!$B$5:$C$16,2,FALSE),""))</f>
        <v/>
      </c>
      <c r="I581" s="28" t="n"/>
      <c r="J581" s="29">
        <f>IF(E581="","",IFERROR(IF(VLOOKUP(E581,'Vendor Master'!$B$5:$Q$54,12,FALSE)="Y",VLOOKUP(E581,'Vendor Master'!$B$5:$Q$54,14,FALSE),0),""))</f>
        <v/>
      </c>
      <c r="K581" s="30">
        <f>IF(OR(E581="",I581="",J581=""),"",I581*J581)</f>
        <v/>
      </c>
      <c r="L581" s="30">
        <f>IF(OR(E581="",I581=""),"",I581+IF(K581="",0,K581))</f>
        <v/>
      </c>
      <c r="M581" s="25">
        <f>IF(E581="","",IFERROR(IF(F581="",0.2,IF(AND(VLOOKUP(E581,'Vendor Master'!$B$5:$Q$54,7,FALSE)="Y",C581&gt;=VLOOKUP(E581,'Vendor Master'!$B$5:$Q$54,9,FALSE),C581&lt;=VLOOKUP(E581,'Vendor Master'!$B$5:$Q$54,10,FALSE)),VLOOKUP(E581,'Vendor Master'!$B$5:$Q$54,11,FALSE),VLOOKUP(E581,'Vendor Master'!$B$5:$Q$54,6,FALSE))),""))</f>
        <v/>
      </c>
      <c r="N581" s="30">
        <f>IF(OR(E581="",I581="",M581=""),"",I581*M581)</f>
        <v/>
      </c>
      <c r="O581" s="30">
        <f>IF(OR(E581="",L581=""),"",L581-IF(N581="",0,N581))</f>
        <v/>
      </c>
      <c r="P581" s="26" t="n"/>
      <c r="Q581" s="23" t="n"/>
      <c r="R581" s="28" t="n"/>
      <c r="S581" s="22">
        <f>IF(OR(R581="",O581=""),"",IF(ROUND(R581,2)=ROUND(O581,2),"OK","CHECK"))</f>
        <v/>
      </c>
      <c r="T581" s="31">
        <f>IF(OR(R581="",O581=""),"",R581-O581)</f>
        <v/>
      </c>
      <c r="U581" s="19" t="n"/>
      <c r="V581" s="23" t="n"/>
      <c r="W581" s="32">
        <f>IF(V581="","",IFERROR(VLOOKUP(V581,'Challan Master'!$B$5:$D$124,3,FALSE),""))</f>
        <v/>
      </c>
      <c r="X581" s="22">
        <f>IF(V581="","",IFERROR(VLOOKUP(V581,'Challan Master'!$B$5:$D$124,2,FALSE),""))</f>
        <v/>
      </c>
      <c r="Y581" s="23" t="n"/>
    </row>
    <row r="582">
      <c r="A582" s="22">
        <f>IF(C582="","",ROW()-4)</f>
        <v/>
      </c>
      <c r="B582" s="22">
        <f>IF(C582="","",IF(MONTH(C582)&lt;=3,"Q4",IF(MONTH(C582)&lt;=6,"Q1",IF(MONTH(C582)&lt;=9,"Q2","Q3"))))</f>
        <v/>
      </c>
      <c r="C582" s="26" t="n"/>
      <c r="D582" s="23" t="n"/>
      <c r="E582" s="19" t="n"/>
      <c r="F582" s="22">
        <f>IF(E582="","",IFERROR(VLOOKUP(E582,'Vendor Master'!$B$5:$Q$54,2,FALSE),""))</f>
        <v/>
      </c>
      <c r="G582" s="22">
        <f>IF(E582="","",IFERROR(VLOOKUP(E582,'Vendor Master'!$B$5:$Q$54,4,FALSE),""))</f>
        <v/>
      </c>
      <c r="H582" s="20">
        <f>IF(E582="","",IFERROR(VLOOKUP(G582,'Rate Master'!$B$5:$C$16,2,FALSE),""))</f>
        <v/>
      </c>
      <c r="I582" s="28" t="n"/>
      <c r="J582" s="29">
        <f>IF(E582="","",IFERROR(IF(VLOOKUP(E582,'Vendor Master'!$B$5:$Q$54,12,FALSE)="Y",VLOOKUP(E582,'Vendor Master'!$B$5:$Q$54,14,FALSE),0),""))</f>
        <v/>
      </c>
      <c r="K582" s="30">
        <f>IF(OR(E582="",I582="",J582=""),"",I582*J582)</f>
        <v/>
      </c>
      <c r="L582" s="30">
        <f>IF(OR(E582="",I582=""),"",I582+IF(K582="",0,K582))</f>
        <v/>
      </c>
      <c r="M582" s="25">
        <f>IF(E582="","",IFERROR(IF(F582="",0.2,IF(AND(VLOOKUP(E582,'Vendor Master'!$B$5:$Q$54,7,FALSE)="Y",C582&gt;=VLOOKUP(E582,'Vendor Master'!$B$5:$Q$54,9,FALSE),C582&lt;=VLOOKUP(E582,'Vendor Master'!$B$5:$Q$54,10,FALSE)),VLOOKUP(E582,'Vendor Master'!$B$5:$Q$54,11,FALSE),VLOOKUP(E582,'Vendor Master'!$B$5:$Q$54,6,FALSE))),""))</f>
        <v/>
      </c>
      <c r="N582" s="30">
        <f>IF(OR(E582="",I582="",M582=""),"",I582*M582)</f>
        <v/>
      </c>
      <c r="O582" s="30">
        <f>IF(OR(E582="",L582=""),"",L582-IF(N582="",0,N582))</f>
        <v/>
      </c>
      <c r="P582" s="26" t="n"/>
      <c r="Q582" s="23" t="n"/>
      <c r="R582" s="28" t="n"/>
      <c r="S582" s="22">
        <f>IF(OR(R582="",O582=""),"",IF(ROUND(R582,2)=ROUND(O582,2),"OK","CHECK"))</f>
        <v/>
      </c>
      <c r="T582" s="31">
        <f>IF(OR(R582="",O582=""),"",R582-O582)</f>
        <v/>
      </c>
      <c r="U582" s="19" t="n"/>
      <c r="V582" s="23" t="n"/>
      <c r="W582" s="32">
        <f>IF(V582="","",IFERROR(VLOOKUP(V582,'Challan Master'!$B$5:$D$124,3,FALSE),""))</f>
        <v/>
      </c>
      <c r="X582" s="22">
        <f>IF(V582="","",IFERROR(VLOOKUP(V582,'Challan Master'!$B$5:$D$124,2,FALSE),""))</f>
        <v/>
      </c>
      <c r="Y582" s="23" t="n"/>
    </row>
    <row r="583">
      <c r="A583" s="22">
        <f>IF(C583="","",ROW()-4)</f>
        <v/>
      </c>
      <c r="B583" s="22">
        <f>IF(C583="","",IF(MONTH(C583)&lt;=3,"Q4",IF(MONTH(C583)&lt;=6,"Q1",IF(MONTH(C583)&lt;=9,"Q2","Q3"))))</f>
        <v/>
      </c>
      <c r="C583" s="26" t="n"/>
      <c r="D583" s="23" t="n"/>
      <c r="E583" s="19" t="n"/>
      <c r="F583" s="22">
        <f>IF(E583="","",IFERROR(VLOOKUP(E583,'Vendor Master'!$B$5:$Q$54,2,FALSE),""))</f>
        <v/>
      </c>
      <c r="G583" s="22">
        <f>IF(E583="","",IFERROR(VLOOKUP(E583,'Vendor Master'!$B$5:$Q$54,4,FALSE),""))</f>
        <v/>
      </c>
      <c r="H583" s="20">
        <f>IF(E583="","",IFERROR(VLOOKUP(G583,'Rate Master'!$B$5:$C$16,2,FALSE),""))</f>
        <v/>
      </c>
      <c r="I583" s="28" t="n"/>
      <c r="J583" s="29">
        <f>IF(E583="","",IFERROR(IF(VLOOKUP(E583,'Vendor Master'!$B$5:$Q$54,12,FALSE)="Y",VLOOKUP(E583,'Vendor Master'!$B$5:$Q$54,14,FALSE),0),""))</f>
        <v/>
      </c>
      <c r="K583" s="30">
        <f>IF(OR(E583="",I583="",J583=""),"",I583*J583)</f>
        <v/>
      </c>
      <c r="L583" s="30">
        <f>IF(OR(E583="",I583=""),"",I583+IF(K583="",0,K583))</f>
        <v/>
      </c>
      <c r="M583" s="25">
        <f>IF(E583="","",IFERROR(IF(F583="",0.2,IF(AND(VLOOKUP(E583,'Vendor Master'!$B$5:$Q$54,7,FALSE)="Y",C583&gt;=VLOOKUP(E583,'Vendor Master'!$B$5:$Q$54,9,FALSE),C583&lt;=VLOOKUP(E583,'Vendor Master'!$B$5:$Q$54,10,FALSE)),VLOOKUP(E583,'Vendor Master'!$B$5:$Q$54,11,FALSE),VLOOKUP(E583,'Vendor Master'!$B$5:$Q$54,6,FALSE))),""))</f>
        <v/>
      </c>
      <c r="N583" s="30">
        <f>IF(OR(E583="",I583="",M583=""),"",I583*M583)</f>
        <v/>
      </c>
      <c r="O583" s="30">
        <f>IF(OR(E583="",L583=""),"",L583-IF(N583="",0,N583))</f>
        <v/>
      </c>
      <c r="P583" s="26" t="n"/>
      <c r="Q583" s="23" t="n"/>
      <c r="R583" s="28" t="n"/>
      <c r="S583" s="22">
        <f>IF(OR(R583="",O583=""),"",IF(ROUND(R583,2)=ROUND(O583,2),"OK","CHECK"))</f>
        <v/>
      </c>
      <c r="T583" s="31">
        <f>IF(OR(R583="",O583=""),"",R583-O583)</f>
        <v/>
      </c>
      <c r="U583" s="19" t="n"/>
      <c r="V583" s="23" t="n"/>
      <c r="W583" s="32">
        <f>IF(V583="","",IFERROR(VLOOKUP(V583,'Challan Master'!$B$5:$D$124,3,FALSE),""))</f>
        <v/>
      </c>
      <c r="X583" s="22">
        <f>IF(V583="","",IFERROR(VLOOKUP(V583,'Challan Master'!$B$5:$D$124,2,FALSE),""))</f>
        <v/>
      </c>
      <c r="Y583" s="23" t="n"/>
    </row>
    <row r="584">
      <c r="A584" s="22">
        <f>IF(C584="","",ROW()-4)</f>
        <v/>
      </c>
      <c r="B584" s="22">
        <f>IF(C584="","",IF(MONTH(C584)&lt;=3,"Q4",IF(MONTH(C584)&lt;=6,"Q1",IF(MONTH(C584)&lt;=9,"Q2","Q3"))))</f>
        <v/>
      </c>
      <c r="C584" s="26" t="n"/>
      <c r="D584" s="23" t="n"/>
      <c r="E584" s="19" t="n"/>
      <c r="F584" s="22">
        <f>IF(E584="","",IFERROR(VLOOKUP(E584,'Vendor Master'!$B$5:$Q$54,2,FALSE),""))</f>
        <v/>
      </c>
      <c r="G584" s="22">
        <f>IF(E584="","",IFERROR(VLOOKUP(E584,'Vendor Master'!$B$5:$Q$54,4,FALSE),""))</f>
        <v/>
      </c>
      <c r="H584" s="20">
        <f>IF(E584="","",IFERROR(VLOOKUP(G584,'Rate Master'!$B$5:$C$16,2,FALSE),""))</f>
        <v/>
      </c>
      <c r="I584" s="28" t="n"/>
      <c r="J584" s="29">
        <f>IF(E584="","",IFERROR(IF(VLOOKUP(E584,'Vendor Master'!$B$5:$Q$54,12,FALSE)="Y",VLOOKUP(E584,'Vendor Master'!$B$5:$Q$54,14,FALSE),0),""))</f>
        <v/>
      </c>
      <c r="K584" s="30">
        <f>IF(OR(E584="",I584="",J584=""),"",I584*J584)</f>
        <v/>
      </c>
      <c r="L584" s="30">
        <f>IF(OR(E584="",I584=""),"",I584+IF(K584="",0,K584))</f>
        <v/>
      </c>
      <c r="M584" s="25">
        <f>IF(E584="","",IFERROR(IF(F584="",0.2,IF(AND(VLOOKUP(E584,'Vendor Master'!$B$5:$Q$54,7,FALSE)="Y",C584&gt;=VLOOKUP(E584,'Vendor Master'!$B$5:$Q$54,9,FALSE),C584&lt;=VLOOKUP(E584,'Vendor Master'!$B$5:$Q$54,10,FALSE)),VLOOKUP(E584,'Vendor Master'!$B$5:$Q$54,11,FALSE),VLOOKUP(E584,'Vendor Master'!$B$5:$Q$54,6,FALSE))),""))</f>
        <v/>
      </c>
      <c r="N584" s="30">
        <f>IF(OR(E584="",I584="",M584=""),"",I584*M584)</f>
        <v/>
      </c>
      <c r="O584" s="30">
        <f>IF(OR(E584="",L584=""),"",L584-IF(N584="",0,N584))</f>
        <v/>
      </c>
      <c r="P584" s="26" t="n"/>
      <c r="Q584" s="23" t="n"/>
      <c r="R584" s="28" t="n"/>
      <c r="S584" s="22">
        <f>IF(OR(R584="",O584=""),"",IF(ROUND(R584,2)=ROUND(O584,2),"OK","CHECK"))</f>
        <v/>
      </c>
      <c r="T584" s="31">
        <f>IF(OR(R584="",O584=""),"",R584-O584)</f>
        <v/>
      </c>
      <c r="U584" s="19" t="n"/>
      <c r="V584" s="23" t="n"/>
      <c r="W584" s="32">
        <f>IF(V584="","",IFERROR(VLOOKUP(V584,'Challan Master'!$B$5:$D$124,3,FALSE),""))</f>
        <v/>
      </c>
      <c r="X584" s="22">
        <f>IF(V584="","",IFERROR(VLOOKUP(V584,'Challan Master'!$B$5:$D$124,2,FALSE),""))</f>
        <v/>
      </c>
      <c r="Y584" s="23" t="n"/>
    </row>
    <row r="585">
      <c r="A585" s="22">
        <f>IF(C585="","",ROW()-4)</f>
        <v/>
      </c>
      <c r="B585" s="22">
        <f>IF(C585="","",IF(MONTH(C585)&lt;=3,"Q4",IF(MONTH(C585)&lt;=6,"Q1",IF(MONTH(C585)&lt;=9,"Q2","Q3"))))</f>
        <v/>
      </c>
      <c r="C585" s="26" t="n"/>
      <c r="D585" s="23" t="n"/>
      <c r="E585" s="19" t="n"/>
      <c r="F585" s="22">
        <f>IF(E585="","",IFERROR(VLOOKUP(E585,'Vendor Master'!$B$5:$Q$54,2,FALSE),""))</f>
        <v/>
      </c>
      <c r="G585" s="22">
        <f>IF(E585="","",IFERROR(VLOOKUP(E585,'Vendor Master'!$B$5:$Q$54,4,FALSE),""))</f>
        <v/>
      </c>
      <c r="H585" s="20">
        <f>IF(E585="","",IFERROR(VLOOKUP(G585,'Rate Master'!$B$5:$C$16,2,FALSE),""))</f>
        <v/>
      </c>
      <c r="I585" s="28" t="n"/>
      <c r="J585" s="29">
        <f>IF(E585="","",IFERROR(IF(VLOOKUP(E585,'Vendor Master'!$B$5:$Q$54,12,FALSE)="Y",VLOOKUP(E585,'Vendor Master'!$B$5:$Q$54,14,FALSE),0),""))</f>
        <v/>
      </c>
      <c r="K585" s="30">
        <f>IF(OR(E585="",I585="",J585=""),"",I585*J585)</f>
        <v/>
      </c>
      <c r="L585" s="30">
        <f>IF(OR(E585="",I585=""),"",I585+IF(K585="",0,K585))</f>
        <v/>
      </c>
      <c r="M585" s="25">
        <f>IF(E585="","",IFERROR(IF(F585="",0.2,IF(AND(VLOOKUP(E585,'Vendor Master'!$B$5:$Q$54,7,FALSE)="Y",C585&gt;=VLOOKUP(E585,'Vendor Master'!$B$5:$Q$54,9,FALSE),C585&lt;=VLOOKUP(E585,'Vendor Master'!$B$5:$Q$54,10,FALSE)),VLOOKUP(E585,'Vendor Master'!$B$5:$Q$54,11,FALSE),VLOOKUP(E585,'Vendor Master'!$B$5:$Q$54,6,FALSE))),""))</f>
        <v/>
      </c>
      <c r="N585" s="30">
        <f>IF(OR(E585="",I585="",M585=""),"",I585*M585)</f>
        <v/>
      </c>
      <c r="O585" s="30">
        <f>IF(OR(E585="",L585=""),"",L585-IF(N585="",0,N585))</f>
        <v/>
      </c>
      <c r="P585" s="26" t="n"/>
      <c r="Q585" s="23" t="n"/>
      <c r="R585" s="28" t="n"/>
      <c r="S585" s="22">
        <f>IF(OR(R585="",O585=""),"",IF(ROUND(R585,2)=ROUND(O585,2),"OK","CHECK"))</f>
        <v/>
      </c>
      <c r="T585" s="31">
        <f>IF(OR(R585="",O585=""),"",R585-O585)</f>
        <v/>
      </c>
      <c r="U585" s="19" t="n"/>
      <c r="V585" s="23" t="n"/>
      <c r="W585" s="32">
        <f>IF(V585="","",IFERROR(VLOOKUP(V585,'Challan Master'!$B$5:$D$124,3,FALSE),""))</f>
        <v/>
      </c>
      <c r="X585" s="22">
        <f>IF(V585="","",IFERROR(VLOOKUP(V585,'Challan Master'!$B$5:$D$124,2,FALSE),""))</f>
        <v/>
      </c>
      <c r="Y585" s="23" t="n"/>
    </row>
    <row r="586">
      <c r="A586" s="22">
        <f>IF(C586="","",ROW()-4)</f>
        <v/>
      </c>
      <c r="B586" s="22">
        <f>IF(C586="","",IF(MONTH(C586)&lt;=3,"Q4",IF(MONTH(C586)&lt;=6,"Q1",IF(MONTH(C586)&lt;=9,"Q2","Q3"))))</f>
        <v/>
      </c>
      <c r="C586" s="26" t="n"/>
      <c r="D586" s="23" t="n"/>
      <c r="E586" s="19" t="n"/>
      <c r="F586" s="22">
        <f>IF(E586="","",IFERROR(VLOOKUP(E586,'Vendor Master'!$B$5:$Q$54,2,FALSE),""))</f>
        <v/>
      </c>
      <c r="G586" s="22">
        <f>IF(E586="","",IFERROR(VLOOKUP(E586,'Vendor Master'!$B$5:$Q$54,4,FALSE),""))</f>
        <v/>
      </c>
      <c r="H586" s="20">
        <f>IF(E586="","",IFERROR(VLOOKUP(G586,'Rate Master'!$B$5:$C$16,2,FALSE),""))</f>
        <v/>
      </c>
      <c r="I586" s="28" t="n"/>
      <c r="J586" s="29">
        <f>IF(E586="","",IFERROR(IF(VLOOKUP(E586,'Vendor Master'!$B$5:$Q$54,12,FALSE)="Y",VLOOKUP(E586,'Vendor Master'!$B$5:$Q$54,14,FALSE),0),""))</f>
        <v/>
      </c>
      <c r="K586" s="30">
        <f>IF(OR(E586="",I586="",J586=""),"",I586*J586)</f>
        <v/>
      </c>
      <c r="L586" s="30">
        <f>IF(OR(E586="",I586=""),"",I586+IF(K586="",0,K586))</f>
        <v/>
      </c>
      <c r="M586" s="25">
        <f>IF(E586="","",IFERROR(IF(F586="",0.2,IF(AND(VLOOKUP(E586,'Vendor Master'!$B$5:$Q$54,7,FALSE)="Y",C586&gt;=VLOOKUP(E586,'Vendor Master'!$B$5:$Q$54,9,FALSE),C586&lt;=VLOOKUP(E586,'Vendor Master'!$B$5:$Q$54,10,FALSE)),VLOOKUP(E586,'Vendor Master'!$B$5:$Q$54,11,FALSE),VLOOKUP(E586,'Vendor Master'!$B$5:$Q$54,6,FALSE))),""))</f>
        <v/>
      </c>
      <c r="N586" s="30">
        <f>IF(OR(E586="",I586="",M586=""),"",I586*M586)</f>
        <v/>
      </c>
      <c r="O586" s="30">
        <f>IF(OR(E586="",L586=""),"",L586-IF(N586="",0,N586))</f>
        <v/>
      </c>
      <c r="P586" s="26" t="n"/>
      <c r="Q586" s="23" t="n"/>
      <c r="R586" s="28" t="n"/>
      <c r="S586" s="22">
        <f>IF(OR(R586="",O586=""),"",IF(ROUND(R586,2)=ROUND(O586,2),"OK","CHECK"))</f>
        <v/>
      </c>
      <c r="T586" s="31">
        <f>IF(OR(R586="",O586=""),"",R586-O586)</f>
        <v/>
      </c>
      <c r="U586" s="19" t="n"/>
      <c r="V586" s="23" t="n"/>
      <c r="W586" s="32">
        <f>IF(V586="","",IFERROR(VLOOKUP(V586,'Challan Master'!$B$5:$D$124,3,FALSE),""))</f>
        <v/>
      </c>
      <c r="X586" s="22">
        <f>IF(V586="","",IFERROR(VLOOKUP(V586,'Challan Master'!$B$5:$D$124,2,FALSE),""))</f>
        <v/>
      </c>
      <c r="Y586" s="23" t="n"/>
    </row>
    <row r="587">
      <c r="A587" s="22">
        <f>IF(C587="","",ROW()-4)</f>
        <v/>
      </c>
      <c r="B587" s="22">
        <f>IF(C587="","",IF(MONTH(C587)&lt;=3,"Q4",IF(MONTH(C587)&lt;=6,"Q1",IF(MONTH(C587)&lt;=9,"Q2","Q3"))))</f>
        <v/>
      </c>
      <c r="C587" s="26" t="n"/>
      <c r="D587" s="23" t="n"/>
      <c r="E587" s="19" t="n"/>
      <c r="F587" s="22">
        <f>IF(E587="","",IFERROR(VLOOKUP(E587,'Vendor Master'!$B$5:$Q$54,2,FALSE),""))</f>
        <v/>
      </c>
      <c r="G587" s="22">
        <f>IF(E587="","",IFERROR(VLOOKUP(E587,'Vendor Master'!$B$5:$Q$54,4,FALSE),""))</f>
        <v/>
      </c>
      <c r="H587" s="20">
        <f>IF(E587="","",IFERROR(VLOOKUP(G587,'Rate Master'!$B$5:$C$16,2,FALSE),""))</f>
        <v/>
      </c>
      <c r="I587" s="28" t="n"/>
      <c r="J587" s="29">
        <f>IF(E587="","",IFERROR(IF(VLOOKUP(E587,'Vendor Master'!$B$5:$Q$54,12,FALSE)="Y",VLOOKUP(E587,'Vendor Master'!$B$5:$Q$54,14,FALSE),0),""))</f>
        <v/>
      </c>
      <c r="K587" s="30">
        <f>IF(OR(E587="",I587="",J587=""),"",I587*J587)</f>
        <v/>
      </c>
      <c r="L587" s="30">
        <f>IF(OR(E587="",I587=""),"",I587+IF(K587="",0,K587))</f>
        <v/>
      </c>
      <c r="M587" s="25">
        <f>IF(E587="","",IFERROR(IF(F587="",0.2,IF(AND(VLOOKUP(E587,'Vendor Master'!$B$5:$Q$54,7,FALSE)="Y",C587&gt;=VLOOKUP(E587,'Vendor Master'!$B$5:$Q$54,9,FALSE),C587&lt;=VLOOKUP(E587,'Vendor Master'!$B$5:$Q$54,10,FALSE)),VLOOKUP(E587,'Vendor Master'!$B$5:$Q$54,11,FALSE),VLOOKUP(E587,'Vendor Master'!$B$5:$Q$54,6,FALSE))),""))</f>
        <v/>
      </c>
      <c r="N587" s="30">
        <f>IF(OR(E587="",I587="",M587=""),"",I587*M587)</f>
        <v/>
      </c>
      <c r="O587" s="30">
        <f>IF(OR(E587="",L587=""),"",L587-IF(N587="",0,N587))</f>
        <v/>
      </c>
      <c r="P587" s="26" t="n"/>
      <c r="Q587" s="23" t="n"/>
      <c r="R587" s="28" t="n"/>
      <c r="S587" s="22">
        <f>IF(OR(R587="",O587=""),"",IF(ROUND(R587,2)=ROUND(O587,2),"OK","CHECK"))</f>
        <v/>
      </c>
      <c r="T587" s="31">
        <f>IF(OR(R587="",O587=""),"",R587-O587)</f>
        <v/>
      </c>
      <c r="U587" s="19" t="n"/>
      <c r="V587" s="23" t="n"/>
      <c r="W587" s="32">
        <f>IF(V587="","",IFERROR(VLOOKUP(V587,'Challan Master'!$B$5:$D$124,3,FALSE),""))</f>
        <v/>
      </c>
      <c r="X587" s="22">
        <f>IF(V587="","",IFERROR(VLOOKUP(V587,'Challan Master'!$B$5:$D$124,2,FALSE),""))</f>
        <v/>
      </c>
      <c r="Y587" s="23" t="n"/>
    </row>
    <row r="588">
      <c r="A588" s="22">
        <f>IF(C588="","",ROW()-4)</f>
        <v/>
      </c>
      <c r="B588" s="22">
        <f>IF(C588="","",IF(MONTH(C588)&lt;=3,"Q4",IF(MONTH(C588)&lt;=6,"Q1",IF(MONTH(C588)&lt;=9,"Q2","Q3"))))</f>
        <v/>
      </c>
      <c r="C588" s="26" t="n"/>
      <c r="D588" s="23" t="n"/>
      <c r="E588" s="19" t="n"/>
      <c r="F588" s="22">
        <f>IF(E588="","",IFERROR(VLOOKUP(E588,'Vendor Master'!$B$5:$Q$54,2,FALSE),""))</f>
        <v/>
      </c>
      <c r="G588" s="22">
        <f>IF(E588="","",IFERROR(VLOOKUP(E588,'Vendor Master'!$B$5:$Q$54,4,FALSE),""))</f>
        <v/>
      </c>
      <c r="H588" s="20">
        <f>IF(E588="","",IFERROR(VLOOKUP(G588,'Rate Master'!$B$5:$C$16,2,FALSE),""))</f>
        <v/>
      </c>
      <c r="I588" s="28" t="n"/>
      <c r="J588" s="29">
        <f>IF(E588="","",IFERROR(IF(VLOOKUP(E588,'Vendor Master'!$B$5:$Q$54,12,FALSE)="Y",VLOOKUP(E588,'Vendor Master'!$B$5:$Q$54,14,FALSE),0),""))</f>
        <v/>
      </c>
      <c r="K588" s="30">
        <f>IF(OR(E588="",I588="",J588=""),"",I588*J588)</f>
        <v/>
      </c>
      <c r="L588" s="30">
        <f>IF(OR(E588="",I588=""),"",I588+IF(K588="",0,K588))</f>
        <v/>
      </c>
      <c r="M588" s="25">
        <f>IF(E588="","",IFERROR(IF(F588="",0.2,IF(AND(VLOOKUP(E588,'Vendor Master'!$B$5:$Q$54,7,FALSE)="Y",C588&gt;=VLOOKUP(E588,'Vendor Master'!$B$5:$Q$54,9,FALSE),C588&lt;=VLOOKUP(E588,'Vendor Master'!$B$5:$Q$54,10,FALSE)),VLOOKUP(E588,'Vendor Master'!$B$5:$Q$54,11,FALSE),VLOOKUP(E588,'Vendor Master'!$B$5:$Q$54,6,FALSE))),""))</f>
        <v/>
      </c>
      <c r="N588" s="30">
        <f>IF(OR(E588="",I588="",M588=""),"",I588*M588)</f>
        <v/>
      </c>
      <c r="O588" s="30">
        <f>IF(OR(E588="",L588=""),"",L588-IF(N588="",0,N588))</f>
        <v/>
      </c>
      <c r="P588" s="26" t="n"/>
      <c r="Q588" s="23" t="n"/>
      <c r="R588" s="28" t="n"/>
      <c r="S588" s="22">
        <f>IF(OR(R588="",O588=""),"",IF(ROUND(R588,2)=ROUND(O588,2),"OK","CHECK"))</f>
        <v/>
      </c>
      <c r="T588" s="31">
        <f>IF(OR(R588="",O588=""),"",R588-O588)</f>
        <v/>
      </c>
      <c r="U588" s="19" t="n"/>
      <c r="V588" s="23" t="n"/>
      <c r="W588" s="32">
        <f>IF(V588="","",IFERROR(VLOOKUP(V588,'Challan Master'!$B$5:$D$124,3,FALSE),""))</f>
        <v/>
      </c>
      <c r="X588" s="22">
        <f>IF(V588="","",IFERROR(VLOOKUP(V588,'Challan Master'!$B$5:$D$124,2,FALSE),""))</f>
        <v/>
      </c>
      <c r="Y588" s="23" t="n"/>
    </row>
    <row r="589">
      <c r="A589" s="22">
        <f>IF(C589="","",ROW()-4)</f>
        <v/>
      </c>
      <c r="B589" s="22">
        <f>IF(C589="","",IF(MONTH(C589)&lt;=3,"Q4",IF(MONTH(C589)&lt;=6,"Q1",IF(MONTH(C589)&lt;=9,"Q2","Q3"))))</f>
        <v/>
      </c>
      <c r="C589" s="26" t="n"/>
      <c r="D589" s="23" t="n"/>
      <c r="E589" s="19" t="n"/>
      <c r="F589" s="22">
        <f>IF(E589="","",IFERROR(VLOOKUP(E589,'Vendor Master'!$B$5:$Q$54,2,FALSE),""))</f>
        <v/>
      </c>
      <c r="G589" s="22">
        <f>IF(E589="","",IFERROR(VLOOKUP(E589,'Vendor Master'!$B$5:$Q$54,4,FALSE),""))</f>
        <v/>
      </c>
      <c r="H589" s="20">
        <f>IF(E589="","",IFERROR(VLOOKUP(G589,'Rate Master'!$B$5:$C$16,2,FALSE),""))</f>
        <v/>
      </c>
      <c r="I589" s="28" t="n"/>
      <c r="J589" s="29">
        <f>IF(E589="","",IFERROR(IF(VLOOKUP(E589,'Vendor Master'!$B$5:$Q$54,12,FALSE)="Y",VLOOKUP(E589,'Vendor Master'!$B$5:$Q$54,14,FALSE),0),""))</f>
        <v/>
      </c>
      <c r="K589" s="30">
        <f>IF(OR(E589="",I589="",J589=""),"",I589*J589)</f>
        <v/>
      </c>
      <c r="L589" s="30">
        <f>IF(OR(E589="",I589=""),"",I589+IF(K589="",0,K589))</f>
        <v/>
      </c>
      <c r="M589" s="25">
        <f>IF(E589="","",IFERROR(IF(F589="",0.2,IF(AND(VLOOKUP(E589,'Vendor Master'!$B$5:$Q$54,7,FALSE)="Y",C589&gt;=VLOOKUP(E589,'Vendor Master'!$B$5:$Q$54,9,FALSE),C589&lt;=VLOOKUP(E589,'Vendor Master'!$B$5:$Q$54,10,FALSE)),VLOOKUP(E589,'Vendor Master'!$B$5:$Q$54,11,FALSE),VLOOKUP(E589,'Vendor Master'!$B$5:$Q$54,6,FALSE))),""))</f>
        <v/>
      </c>
      <c r="N589" s="30">
        <f>IF(OR(E589="",I589="",M589=""),"",I589*M589)</f>
        <v/>
      </c>
      <c r="O589" s="30">
        <f>IF(OR(E589="",L589=""),"",L589-IF(N589="",0,N589))</f>
        <v/>
      </c>
      <c r="P589" s="26" t="n"/>
      <c r="Q589" s="23" t="n"/>
      <c r="R589" s="28" t="n"/>
      <c r="S589" s="22">
        <f>IF(OR(R589="",O589=""),"",IF(ROUND(R589,2)=ROUND(O589,2),"OK","CHECK"))</f>
        <v/>
      </c>
      <c r="T589" s="31">
        <f>IF(OR(R589="",O589=""),"",R589-O589)</f>
        <v/>
      </c>
      <c r="U589" s="19" t="n"/>
      <c r="V589" s="23" t="n"/>
      <c r="W589" s="32">
        <f>IF(V589="","",IFERROR(VLOOKUP(V589,'Challan Master'!$B$5:$D$124,3,FALSE),""))</f>
        <v/>
      </c>
      <c r="X589" s="22">
        <f>IF(V589="","",IFERROR(VLOOKUP(V589,'Challan Master'!$B$5:$D$124,2,FALSE),""))</f>
        <v/>
      </c>
      <c r="Y589" s="23" t="n"/>
    </row>
    <row r="590">
      <c r="A590" s="22">
        <f>IF(C590="","",ROW()-4)</f>
        <v/>
      </c>
      <c r="B590" s="22">
        <f>IF(C590="","",IF(MONTH(C590)&lt;=3,"Q4",IF(MONTH(C590)&lt;=6,"Q1",IF(MONTH(C590)&lt;=9,"Q2","Q3"))))</f>
        <v/>
      </c>
      <c r="C590" s="26" t="n"/>
      <c r="D590" s="23" t="n"/>
      <c r="E590" s="19" t="n"/>
      <c r="F590" s="22">
        <f>IF(E590="","",IFERROR(VLOOKUP(E590,'Vendor Master'!$B$5:$Q$54,2,FALSE),""))</f>
        <v/>
      </c>
      <c r="G590" s="22">
        <f>IF(E590="","",IFERROR(VLOOKUP(E590,'Vendor Master'!$B$5:$Q$54,4,FALSE),""))</f>
        <v/>
      </c>
      <c r="H590" s="20">
        <f>IF(E590="","",IFERROR(VLOOKUP(G590,'Rate Master'!$B$5:$C$16,2,FALSE),""))</f>
        <v/>
      </c>
      <c r="I590" s="28" t="n"/>
      <c r="J590" s="29">
        <f>IF(E590="","",IFERROR(IF(VLOOKUP(E590,'Vendor Master'!$B$5:$Q$54,12,FALSE)="Y",VLOOKUP(E590,'Vendor Master'!$B$5:$Q$54,14,FALSE),0),""))</f>
        <v/>
      </c>
      <c r="K590" s="30">
        <f>IF(OR(E590="",I590="",J590=""),"",I590*J590)</f>
        <v/>
      </c>
      <c r="L590" s="30">
        <f>IF(OR(E590="",I590=""),"",I590+IF(K590="",0,K590))</f>
        <v/>
      </c>
      <c r="M590" s="25">
        <f>IF(E590="","",IFERROR(IF(F590="",0.2,IF(AND(VLOOKUP(E590,'Vendor Master'!$B$5:$Q$54,7,FALSE)="Y",C590&gt;=VLOOKUP(E590,'Vendor Master'!$B$5:$Q$54,9,FALSE),C590&lt;=VLOOKUP(E590,'Vendor Master'!$B$5:$Q$54,10,FALSE)),VLOOKUP(E590,'Vendor Master'!$B$5:$Q$54,11,FALSE),VLOOKUP(E590,'Vendor Master'!$B$5:$Q$54,6,FALSE))),""))</f>
        <v/>
      </c>
      <c r="N590" s="30">
        <f>IF(OR(E590="",I590="",M590=""),"",I590*M590)</f>
        <v/>
      </c>
      <c r="O590" s="30">
        <f>IF(OR(E590="",L590=""),"",L590-IF(N590="",0,N590))</f>
        <v/>
      </c>
      <c r="P590" s="26" t="n"/>
      <c r="Q590" s="23" t="n"/>
      <c r="R590" s="28" t="n"/>
      <c r="S590" s="22">
        <f>IF(OR(R590="",O590=""),"",IF(ROUND(R590,2)=ROUND(O590,2),"OK","CHECK"))</f>
        <v/>
      </c>
      <c r="T590" s="31">
        <f>IF(OR(R590="",O590=""),"",R590-O590)</f>
        <v/>
      </c>
      <c r="U590" s="19" t="n"/>
      <c r="V590" s="23" t="n"/>
      <c r="W590" s="32">
        <f>IF(V590="","",IFERROR(VLOOKUP(V590,'Challan Master'!$B$5:$D$124,3,FALSE),""))</f>
        <v/>
      </c>
      <c r="X590" s="22">
        <f>IF(V590="","",IFERROR(VLOOKUP(V590,'Challan Master'!$B$5:$D$124,2,FALSE),""))</f>
        <v/>
      </c>
      <c r="Y590" s="23" t="n"/>
    </row>
    <row r="591">
      <c r="A591" s="22">
        <f>IF(C591="","",ROW()-4)</f>
        <v/>
      </c>
      <c r="B591" s="22">
        <f>IF(C591="","",IF(MONTH(C591)&lt;=3,"Q4",IF(MONTH(C591)&lt;=6,"Q1",IF(MONTH(C591)&lt;=9,"Q2","Q3"))))</f>
        <v/>
      </c>
      <c r="C591" s="26" t="n"/>
      <c r="D591" s="23" t="n"/>
      <c r="E591" s="19" t="n"/>
      <c r="F591" s="22">
        <f>IF(E591="","",IFERROR(VLOOKUP(E591,'Vendor Master'!$B$5:$Q$54,2,FALSE),""))</f>
        <v/>
      </c>
      <c r="G591" s="22">
        <f>IF(E591="","",IFERROR(VLOOKUP(E591,'Vendor Master'!$B$5:$Q$54,4,FALSE),""))</f>
        <v/>
      </c>
      <c r="H591" s="20">
        <f>IF(E591="","",IFERROR(VLOOKUP(G591,'Rate Master'!$B$5:$C$16,2,FALSE),""))</f>
        <v/>
      </c>
      <c r="I591" s="28" t="n"/>
      <c r="J591" s="29">
        <f>IF(E591="","",IFERROR(IF(VLOOKUP(E591,'Vendor Master'!$B$5:$Q$54,12,FALSE)="Y",VLOOKUP(E591,'Vendor Master'!$B$5:$Q$54,14,FALSE),0),""))</f>
        <v/>
      </c>
      <c r="K591" s="30">
        <f>IF(OR(E591="",I591="",J591=""),"",I591*J591)</f>
        <v/>
      </c>
      <c r="L591" s="30">
        <f>IF(OR(E591="",I591=""),"",I591+IF(K591="",0,K591))</f>
        <v/>
      </c>
      <c r="M591" s="25">
        <f>IF(E591="","",IFERROR(IF(F591="",0.2,IF(AND(VLOOKUP(E591,'Vendor Master'!$B$5:$Q$54,7,FALSE)="Y",C591&gt;=VLOOKUP(E591,'Vendor Master'!$B$5:$Q$54,9,FALSE),C591&lt;=VLOOKUP(E591,'Vendor Master'!$B$5:$Q$54,10,FALSE)),VLOOKUP(E591,'Vendor Master'!$B$5:$Q$54,11,FALSE),VLOOKUP(E591,'Vendor Master'!$B$5:$Q$54,6,FALSE))),""))</f>
        <v/>
      </c>
      <c r="N591" s="30">
        <f>IF(OR(E591="",I591="",M591=""),"",I591*M591)</f>
        <v/>
      </c>
      <c r="O591" s="30">
        <f>IF(OR(E591="",L591=""),"",L591-IF(N591="",0,N591))</f>
        <v/>
      </c>
      <c r="P591" s="26" t="n"/>
      <c r="Q591" s="23" t="n"/>
      <c r="R591" s="28" t="n"/>
      <c r="S591" s="22">
        <f>IF(OR(R591="",O591=""),"",IF(ROUND(R591,2)=ROUND(O591,2),"OK","CHECK"))</f>
        <v/>
      </c>
      <c r="T591" s="31">
        <f>IF(OR(R591="",O591=""),"",R591-O591)</f>
        <v/>
      </c>
      <c r="U591" s="19" t="n"/>
      <c r="V591" s="23" t="n"/>
      <c r="W591" s="32">
        <f>IF(V591="","",IFERROR(VLOOKUP(V591,'Challan Master'!$B$5:$D$124,3,FALSE),""))</f>
        <v/>
      </c>
      <c r="X591" s="22">
        <f>IF(V591="","",IFERROR(VLOOKUP(V591,'Challan Master'!$B$5:$D$124,2,FALSE),""))</f>
        <v/>
      </c>
      <c r="Y591" s="23" t="n"/>
    </row>
    <row r="592">
      <c r="A592" s="22">
        <f>IF(C592="","",ROW()-4)</f>
        <v/>
      </c>
      <c r="B592" s="22">
        <f>IF(C592="","",IF(MONTH(C592)&lt;=3,"Q4",IF(MONTH(C592)&lt;=6,"Q1",IF(MONTH(C592)&lt;=9,"Q2","Q3"))))</f>
        <v/>
      </c>
      <c r="C592" s="26" t="n"/>
      <c r="D592" s="23" t="n"/>
      <c r="E592" s="19" t="n"/>
      <c r="F592" s="22">
        <f>IF(E592="","",IFERROR(VLOOKUP(E592,'Vendor Master'!$B$5:$Q$54,2,FALSE),""))</f>
        <v/>
      </c>
      <c r="G592" s="22">
        <f>IF(E592="","",IFERROR(VLOOKUP(E592,'Vendor Master'!$B$5:$Q$54,4,FALSE),""))</f>
        <v/>
      </c>
      <c r="H592" s="20">
        <f>IF(E592="","",IFERROR(VLOOKUP(G592,'Rate Master'!$B$5:$C$16,2,FALSE),""))</f>
        <v/>
      </c>
      <c r="I592" s="28" t="n"/>
      <c r="J592" s="29">
        <f>IF(E592="","",IFERROR(IF(VLOOKUP(E592,'Vendor Master'!$B$5:$Q$54,12,FALSE)="Y",VLOOKUP(E592,'Vendor Master'!$B$5:$Q$54,14,FALSE),0),""))</f>
        <v/>
      </c>
      <c r="K592" s="30">
        <f>IF(OR(E592="",I592="",J592=""),"",I592*J592)</f>
        <v/>
      </c>
      <c r="L592" s="30">
        <f>IF(OR(E592="",I592=""),"",I592+IF(K592="",0,K592))</f>
        <v/>
      </c>
      <c r="M592" s="25">
        <f>IF(E592="","",IFERROR(IF(F592="",0.2,IF(AND(VLOOKUP(E592,'Vendor Master'!$B$5:$Q$54,7,FALSE)="Y",C592&gt;=VLOOKUP(E592,'Vendor Master'!$B$5:$Q$54,9,FALSE),C592&lt;=VLOOKUP(E592,'Vendor Master'!$B$5:$Q$54,10,FALSE)),VLOOKUP(E592,'Vendor Master'!$B$5:$Q$54,11,FALSE),VLOOKUP(E592,'Vendor Master'!$B$5:$Q$54,6,FALSE))),""))</f>
        <v/>
      </c>
      <c r="N592" s="30">
        <f>IF(OR(E592="",I592="",M592=""),"",I592*M592)</f>
        <v/>
      </c>
      <c r="O592" s="30">
        <f>IF(OR(E592="",L592=""),"",L592-IF(N592="",0,N592))</f>
        <v/>
      </c>
      <c r="P592" s="26" t="n"/>
      <c r="Q592" s="23" t="n"/>
      <c r="R592" s="28" t="n"/>
      <c r="S592" s="22">
        <f>IF(OR(R592="",O592=""),"",IF(ROUND(R592,2)=ROUND(O592,2),"OK","CHECK"))</f>
        <v/>
      </c>
      <c r="T592" s="31">
        <f>IF(OR(R592="",O592=""),"",R592-O592)</f>
        <v/>
      </c>
      <c r="U592" s="19" t="n"/>
      <c r="V592" s="23" t="n"/>
      <c r="W592" s="32">
        <f>IF(V592="","",IFERROR(VLOOKUP(V592,'Challan Master'!$B$5:$D$124,3,FALSE),""))</f>
        <v/>
      </c>
      <c r="X592" s="22">
        <f>IF(V592="","",IFERROR(VLOOKUP(V592,'Challan Master'!$B$5:$D$124,2,FALSE),""))</f>
        <v/>
      </c>
      <c r="Y592" s="23" t="n"/>
    </row>
    <row r="593">
      <c r="A593" s="22">
        <f>IF(C593="","",ROW()-4)</f>
        <v/>
      </c>
      <c r="B593" s="22">
        <f>IF(C593="","",IF(MONTH(C593)&lt;=3,"Q4",IF(MONTH(C593)&lt;=6,"Q1",IF(MONTH(C593)&lt;=9,"Q2","Q3"))))</f>
        <v/>
      </c>
      <c r="C593" s="26" t="n"/>
      <c r="D593" s="23" t="n"/>
      <c r="E593" s="19" t="n"/>
      <c r="F593" s="22">
        <f>IF(E593="","",IFERROR(VLOOKUP(E593,'Vendor Master'!$B$5:$Q$54,2,FALSE),""))</f>
        <v/>
      </c>
      <c r="G593" s="22">
        <f>IF(E593="","",IFERROR(VLOOKUP(E593,'Vendor Master'!$B$5:$Q$54,4,FALSE),""))</f>
        <v/>
      </c>
      <c r="H593" s="20">
        <f>IF(E593="","",IFERROR(VLOOKUP(G593,'Rate Master'!$B$5:$C$16,2,FALSE),""))</f>
        <v/>
      </c>
      <c r="I593" s="28" t="n"/>
      <c r="J593" s="29">
        <f>IF(E593="","",IFERROR(IF(VLOOKUP(E593,'Vendor Master'!$B$5:$Q$54,12,FALSE)="Y",VLOOKUP(E593,'Vendor Master'!$B$5:$Q$54,14,FALSE),0),""))</f>
        <v/>
      </c>
      <c r="K593" s="30">
        <f>IF(OR(E593="",I593="",J593=""),"",I593*J593)</f>
        <v/>
      </c>
      <c r="L593" s="30">
        <f>IF(OR(E593="",I593=""),"",I593+IF(K593="",0,K593))</f>
        <v/>
      </c>
      <c r="M593" s="25">
        <f>IF(E593="","",IFERROR(IF(F593="",0.2,IF(AND(VLOOKUP(E593,'Vendor Master'!$B$5:$Q$54,7,FALSE)="Y",C593&gt;=VLOOKUP(E593,'Vendor Master'!$B$5:$Q$54,9,FALSE),C593&lt;=VLOOKUP(E593,'Vendor Master'!$B$5:$Q$54,10,FALSE)),VLOOKUP(E593,'Vendor Master'!$B$5:$Q$54,11,FALSE),VLOOKUP(E593,'Vendor Master'!$B$5:$Q$54,6,FALSE))),""))</f>
        <v/>
      </c>
      <c r="N593" s="30">
        <f>IF(OR(E593="",I593="",M593=""),"",I593*M593)</f>
        <v/>
      </c>
      <c r="O593" s="30">
        <f>IF(OR(E593="",L593=""),"",L593-IF(N593="",0,N593))</f>
        <v/>
      </c>
      <c r="P593" s="26" t="n"/>
      <c r="Q593" s="23" t="n"/>
      <c r="R593" s="28" t="n"/>
      <c r="S593" s="22">
        <f>IF(OR(R593="",O593=""),"",IF(ROUND(R593,2)=ROUND(O593,2),"OK","CHECK"))</f>
        <v/>
      </c>
      <c r="T593" s="31">
        <f>IF(OR(R593="",O593=""),"",R593-O593)</f>
        <v/>
      </c>
      <c r="U593" s="19" t="n"/>
      <c r="V593" s="23" t="n"/>
      <c r="W593" s="32">
        <f>IF(V593="","",IFERROR(VLOOKUP(V593,'Challan Master'!$B$5:$D$124,3,FALSE),""))</f>
        <v/>
      </c>
      <c r="X593" s="22">
        <f>IF(V593="","",IFERROR(VLOOKUP(V593,'Challan Master'!$B$5:$D$124,2,FALSE),""))</f>
        <v/>
      </c>
      <c r="Y593" s="23" t="n"/>
    </row>
    <row r="594">
      <c r="A594" s="22">
        <f>IF(C594="","",ROW()-4)</f>
        <v/>
      </c>
      <c r="B594" s="22">
        <f>IF(C594="","",IF(MONTH(C594)&lt;=3,"Q4",IF(MONTH(C594)&lt;=6,"Q1",IF(MONTH(C594)&lt;=9,"Q2","Q3"))))</f>
        <v/>
      </c>
      <c r="C594" s="26" t="n"/>
      <c r="D594" s="23" t="n"/>
      <c r="E594" s="19" t="n"/>
      <c r="F594" s="22">
        <f>IF(E594="","",IFERROR(VLOOKUP(E594,'Vendor Master'!$B$5:$Q$54,2,FALSE),""))</f>
        <v/>
      </c>
      <c r="G594" s="22">
        <f>IF(E594="","",IFERROR(VLOOKUP(E594,'Vendor Master'!$B$5:$Q$54,4,FALSE),""))</f>
        <v/>
      </c>
      <c r="H594" s="20">
        <f>IF(E594="","",IFERROR(VLOOKUP(G594,'Rate Master'!$B$5:$C$16,2,FALSE),""))</f>
        <v/>
      </c>
      <c r="I594" s="28" t="n"/>
      <c r="J594" s="29">
        <f>IF(E594="","",IFERROR(IF(VLOOKUP(E594,'Vendor Master'!$B$5:$Q$54,12,FALSE)="Y",VLOOKUP(E594,'Vendor Master'!$B$5:$Q$54,14,FALSE),0),""))</f>
        <v/>
      </c>
      <c r="K594" s="30">
        <f>IF(OR(E594="",I594="",J594=""),"",I594*J594)</f>
        <v/>
      </c>
      <c r="L594" s="30">
        <f>IF(OR(E594="",I594=""),"",I594+IF(K594="",0,K594))</f>
        <v/>
      </c>
      <c r="M594" s="25">
        <f>IF(E594="","",IFERROR(IF(F594="",0.2,IF(AND(VLOOKUP(E594,'Vendor Master'!$B$5:$Q$54,7,FALSE)="Y",C594&gt;=VLOOKUP(E594,'Vendor Master'!$B$5:$Q$54,9,FALSE),C594&lt;=VLOOKUP(E594,'Vendor Master'!$B$5:$Q$54,10,FALSE)),VLOOKUP(E594,'Vendor Master'!$B$5:$Q$54,11,FALSE),VLOOKUP(E594,'Vendor Master'!$B$5:$Q$54,6,FALSE))),""))</f>
        <v/>
      </c>
      <c r="N594" s="30">
        <f>IF(OR(E594="",I594="",M594=""),"",I594*M594)</f>
        <v/>
      </c>
      <c r="O594" s="30">
        <f>IF(OR(E594="",L594=""),"",L594-IF(N594="",0,N594))</f>
        <v/>
      </c>
      <c r="P594" s="26" t="n"/>
      <c r="Q594" s="23" t="n"/>
      <c r="R594" s="28" t="n"/>
      <c r="S594" s="22">
        <f>IF(OR(R594="",O594=""),"",IF(ROUND(R594,2)=ROUND(O594,2),"OK","CHECK"))</f>
        <v/>
      </c>
      <c r="T594" s="31">
        <f>IF(OR(R594="",O594=""),"",R594-O594)</f>
        <v/>
      </c>
      <c r="U594" s="19" t="n"/>
      <c r="V594" s="23" t="n"/>
      <c r="W594" s="32">
        <f>IF(V594="","",IFERROR(VLOOKUP(V594,'Challan Master'!$B$5:$D$124,3,FALSE),""))</f>
        <v/>
      </c>
      <c r="X594" s="22">
        <f>IF(V594="","",IFERROR(VLOOKUP(V594,'Challan Master'!$B$5:$D$124,2,FALSE),""))</f>
        <v/>
      </c>
      <c r="Y594" s="23" t="n"/>
    </row>
    <row r="595">
      <c r="A595" s="22">
        <f>IF(C595="","",ROW()-4)</f>
        <v/>
      </c>
      <c r="B595" s="22">
        <f>IF(C595="","",IF(MONTH(C595)&lt;=3,"Q4",IF(MONTH(C595)&lt;=6,"Q1",IF(MONTH(C595)&lt;=9,"Q2","Q3"))))</f>
        <v/>
      </c>
      <c r="C595" s="26" t="n"/>
      <c r="D595" s="23" t="n"/>
      <c r="E595" s="19" t="n"/>
      <c r="F595" s="22">
        <f>IF(E595="","",IFERROR(VLOOKUP(E595,'Vendor Master'!$B$5:$Q$54,2,FALSE),""))</f>
        <v/>
      </c>
      <c r="G595" s="22">
        <f>IF(E595="","",IFERROR(VLOOKUP(E595,'Vendor Master'!$B$5:$Q$54,4,FALSE),""))</f>
        <v/>
      </c>
      <c r="H595" s="20">
        <f>IF(E595="","",IFERROR(VLOOKUP(G595,'Rate Master'!$B$5:$C$16,2,FALSE),""))</f>
        <v/>
      </c>
      <c r="I595" s="28" t="n"/>
      <c r="J595" s="29">
        <f>IF(E595="","",IFERROR(IF(VLOOKUP(E595,'Vendor Master'!$B$5:$Q$54,12,FALSE)="Y",VLOOKUP(E595,'Vendor Master'!$B$5:$Q$54,14,FALSE),0),""))</f>
        <v/>
      </c>
      <c r="K595" s="30">
        <f>IF(OR(E595="",I595="",J595=""),"",I595*J595)</f>
        <v/>
      </c>
      <c r="L595" s="30">
        <f>IF(OR(E595="",I595=""),"",I595+IF(K595="",0,K595))</f>
        <v/>
      </c>
      <c r="M595" s="25">
        <f>IF(E595="","",IFERROR(IF(F595="",0.2,IF(AND(VLOOKUP(E595,'Vendor Master'!$B$5:$Q$54,7,FALSE)="Y",C595&gt;=VLOOKUP(E595,'Vendor Master'!$B$5:$Q$54,9,FALSE),C595&lt;=VLOOKUP(E595,'Vendor Master'!$B$5:$Q$54,10,FALSE)),VLOOKUP(E595,'Vendor Master'!$B$5:$Q$54,11,FALSE),VLOOKUP(E595,'Vendor Master'!$B$5:$Q$54,6,FALSE))),""))</f>
        <v/>
      </c>
      <c r="N595" s="30">
        <f>IF(OR(E595="",I595="",M595=""),"",I595*M595)</f>
        <v/>
      </c>
      <c r="O595" s="30">
        <f>IF(OR(E595="",L595=""),"",L595-IF(N595="",0,N595))</f>
        <v/>
      </c>
      <c r="P595" s="26" t="n"/>
      <c r="Q595" s="23" t="n"/>
      <c r="R595" s="28" t="n"/>
      <c r="S595" s="22">
        <f>IF(OR(R595="",O595=""),"",IF(ROUND(R595,2)=ROUND(O595,2),"OK","CHECK"))</f>
        <v/>
      </c>
      <c r="T595" s="31">
        <f>IF(OR(R595="",O595=""),"",R595-O595)</f>
        <v/>
      </c>
      <c r="U595" s="19" t="n"/>
      <c r="V595" s="23" t="n"/>
      <c r="W595" s="32">
        <f>IF(V595="","",IFERROR(VLOOKUP(V595,'Challan Master'!$B$5:$D$124,3,FALSE),""))</f>
        <v/>
      </c>
      <c r="X595" s="22">
        <f>IF(V595="","",IFERROR(VLOOKUP(V595,'Challan Master'!$B$5:$D$124,2,FALSE),""))</f>
        <v/>
      </c>
      <c r="Y595" s="23" t="n"/>
    </row>
    <row r="596">
      <c r="A596" s="22">
        <f>IF(C596="","",ROW()-4)</f>
        <v/>
      </c>
      <c r="B596" s="22">
        <f>IF(C596="","",IF(MONTH(C596)&lt;=3,"Q4",IF(MONTH(C596)&lt;=6,"Q1",IF(MONTH(C596)&lt;=9,"Q2","Q3"))))</f>
        <v/>
      </c>
      <c r="C596" s="26" t="n"/>
      <c r="D596" s="23" t="n"/>
      <c r="E596" s="19" t="n"/>
      <c r="F596" s="22">
        <f>IF(E596="","",IFERROR(VLOOKUP(E596,'Vendor Master'!$B$5:$Q$54,2,FALSE),""))</f>
        <v/>
      </c>
      <c r="G596" s="22">
        <f>IF(E596="","",IFERROR(VLOOKUP(E596,'Vendor Master'!$B$5:$Q$54,4,FALSE),""))</f>
        <v/>
      </c>
      <c r="H596" s="20">
        <f>IF(E596="","",IFERROR(VLOOKUP(G596,'Rate Master'!$B$5:$C$16,2,FALSE),""))</f>
        <v/>
      </c>
      <c r="I596" s="28" t="n"/>
      <c r="J596" s="29">
        <f>IF(E596="","",IFERROR(IF(VLOOKUP(E596,'Vendor Master'!$B$5:$Q$54,12,FALSE)="Y",VLOOKUP(E596,'Vendor Master'!$B$5:$Q$54,14,FALSE),0),""))</f>
        <v/>
      </c>
      <c r="K596" s="30">
        <f>IF(OR(E596="",I596="",J596=""),"",I596*J596)</f>
        <v/>
      </c>
      <c r="L596" s="30">
        <f>IF(OR(E596="",I596=""),"",I596+IF(K596="",0,K596))</f>
        <v/>
      </c>
      <c r="M596" s="25">
        <f>IF(E596="","",IFERROR(IF(F596="",0.2,IF(AND(VLOOKUP(E596,'Vendor Master'!$B$5:$Q$54,7,FALSE)="Y",C596&gt;=VLOOKUP(E596,'Vendor Master'!$B$5:$Q$54,9,FALSE),C596&lt;=VLOOKUP(E596,'Vendor Master'!$B$5:$Q$54,10,FALSE)),VLOOKUP(E596,'Vendor Master'!$B$5:$Q$54,11,FALSE),VLOOKUP(E596,'Vendor Master'!$B$5:$Q$54,6,FALSE))),""))</f>
        <v/>
      </c>
      <c r="N596" s="30">
        <f>IF(OR(E596="",I596="",M596=""),"",I596*M596)</f>
        <v/>
      </c>
      <c r="O596" s="30">
        <f>IF(OR(E596="",L596=""),"",L596-IF(N596="",0,N596))</f>
        <v/>
      </c>
      <c r="P596" s="26" t="n"/>
      <c r="Q596" s="23" t="n"/>
      <c r="R596" s="28" t="n"/>
      <c r="S596" s="22">
        <f>IF(OR(R596="",O596=""),"",IF(ROUND(R596,2)=ROUND(O596,2),"OK","CHECK"))</f>
        <v/>
      </c>
      <c r="T596" s="31">
        <f>IF(OR(R596="",O596=""),"",R596-O596)</f>
        <v/>
      </c>
      <c r="U596" s="19" t="n"/>
      <c r="V596" s="23" t="n"/>
      <c r="W596" s="32">
        <f>IF(V596="","",IFERROR(VLOOKUP(V596,'Challan Master'!$B$5:$D$124,3,FALSE),""))</f>
        <v/>
      </c>
      <c r="X596" s="22">
        <f>IF(V596="","",IFERROR(VLOOKUP(V596,'Challan Master'!$B$5:$D$124,2,FALSE),""))</f>
        <v/>
      </c>
      <c r="Y596" s="23" t="n"/>
    </row>
    <row r="597">
      <c r="A597" s="22">
        <f>IF(C597="","",ROW()-4)</f>
        <v/>
      </c>
      <c r="B597" s="22">
        <f>IF(C597="","",IF(MONTH(C597)&lt;=3,"Q4",IF(MONTH(C597)&lt;=6,"Q1",IF(MONTH(C597)&lt;=9,"Q2","Q3"))))</f>
        <v/>
      </c>
      <c r="C597" s="26" t="n"/>
      <c r="D597" s="23" t="n"/>
      <c r="E597" s="19" t="n"/>
      <c r="F597" s="22">
        <f>IF(E597="","",IFERROR(VLOOKUP(E597,'Vendor Master'!$B$5:$Q$54,2,FALSE),""))</f>
        <v/>
      </c>
      <c r="G597" s="22">
        <f>IF(E597="","",IFERROR(VLOOKUP(E597,'Vendor Master'!$B$5:$Q$54,4,FALSE),""))</f>
        <v/>
      </c>
      <c r="H597" s="20">
        <f>IF(E597="","",IFERROR(VLOOKUP(G597,'Rate Master'!$B$5:$C$16,2,FALSE),""))</f>
        <v/>
      </c>
      <c r="I597" s="28" t="n"/>
      <c r="J597" s="29">
        <f>IF(E597="","",IFERROR(IF(VLOOKUP(E597,'Vendor Master'!$B$5:$Q$54,12,FALSE)="Y",VLOOKUP(E597,'Vendor Master'!$B$5:$Q$54,14,FALSE),0),""))</f>
        <v/>
      </c>
      <c r="K597" s="30">
        <f>IF(OR(E597="",I597="",J597=""),"",I597*J597)</f>
        <v/>
      </c>
      <c r="L597" s="30">
        <f>IF(OR(E597="",I597=""),"",I597+IF(K597="",0,K597))</f>
        <v/>
      </c>
      <c r="M597" s="25">
        <f>IF(E597="","",IFERROR(IF(F597="",0.2,IF(AND(VLOOKUP(E597,'Vendor Master'!$B$5:$Q$54,7,FALSE)="Y",C597&gt;=VLOOKUP(E597,'Vendor Master'!$B$5:$Q$54,9,FALSE),C597&lt;=VLOOKUP(E597,'Vendor Master'!$B$5:$Q$54,10,FALSE)),VLOOKUP(E597,'Vendor Master'!$B$5:$Q$54,11,FALSE),VLOOKUP(E597,'Vendor Master'!$B$5:$Q$54,6,FALSE))),""))</f>
        <v/>
      </c>
      <c r="N597" s="30">
        <f>IF(OR(E597="",I597="",M597=""),"",I597*M597)</f>
        <v/>
      </c>
      <c r="O597" s="30">
        <f>IF(OR(E597="",L597=""),"",L597-IF(N597="",0,N597))</f>
        <v/>
      </c>
      <c r="P597" s="26" t="n"/>
      <c r="Q597" s="23" t="n"/>
      <c r="R597" s="28" t="n"/>
      <c r="S597" s="22">
        <f>IF(OR(R597="",O597=""),"",IF(ROUND(R597,2)=ROUND(O597,2),"OK","CHECK"))</f>
        <v/>
      </c>
      <c r="T597" s="31">
        <f>IF(OR(R597="",O597=""),"",R597-O597)</f>
        <v/>
      </c>
      <c r="U597" s="19" t="n"/>
      <c r="V597" s="23" t="n"/>
      <c r="W597" s="32">
        <f>IF(V597="","",IFERROR(VLOOKUP(V597,'Challan Master'!$B$5:$D$124,3,FALSE),""))</f>
        <v/>
      </c>
      <c r="X597" s="22">
        <f>IF(V597="","",IFERROR(VLOOKUP(V597,'Challan Master'!$B$5:$D$124,2,FALSE),""))</f>
        <v/>
      </c>
      <c r="Y597" s="23" t="n"/>
    </row>
    <row r="598">
      <c r="A598" s="22">
        <f>IF(C598="","",ROW()-4)</f>
        <v/>
      </c>
      <c r="B598" s="22">
        <f>IF(C598="","",IF(MONTH(C598)&lt;=3,"Q4",IF(MONTH(C598)&lt;=6,"Q1",IF(MONTH(C598)&lt;=9,"Q2","Q3"))))</f>
        <v/>
      </c>
      <c r="C598" s="26" t="n"/>
      <c r="D598" s="23" t="n"/>
      <c r="E598" s="19" t="n"/>
      <c r="F598" s="22">
        <f>IF(E598="","",IFERROR(VLOOKUP(E598,'Vendor Master'!$B$5:$Q$54,2,FALSE),""))</f>
        <v/>
      </c>
      <c r="G598" s="22">
        <f>IF(E598="","",IFERROR(VLOOKUP(E598,'Vendor Master'!$B$5:$Q$54,4,FALSE),""))</f>
        <v/>
      </c>
      <c r="H598" s="20">
        <f>IF(E598="","",IFERROR(VLOOKUP(G598,'Rate Master'!$B$5:$C$16,2,FALSE),""))</f>
        <v/>
      </c>
      <c r="I598" s="28" t="n"/>
      <c r="J598" s="29">
        <f>IF(E598="","",IFERROR(IF(VLOOKUP(E598,'Vendor Master'!$B$5:$Q$54,12,FALSE)="Y",VLOOKUP(E598,'Vendor Master'!$B$5:$Q$54,14,FALSE),0),""))</f>
        <v/>
      </c>
      <c r="K598" s="30">
        <f>IF(OR(E598="",I598="",J598=""),"",I598*J598)</f>
        <v/>
      </c>
      <c r="L598" s="30">
        <f>IF(OR(E598="",I598=""),"",I598+IF(K598="",0,K598))</f>
        <v/>
      </c>
      <c r="M598" s="25">
        <f>IF(E598="","",IFERROR(IF(F598="",0.2,IF(AND(VLOOKUP(E598,'Vendor Master'!$B$5:$Q$54,7,FALSE)="Y",C598&gt;=VLOOKUP(E598,'Vendor Master'!$B$5:$Q$54,9,FALSE),C598&lt;=VLOOKUP(E598,'Vendor Master'!$B$5:$Q$54,10,FALSE)),VLOOKUP(E598,'Vendor Master'!$B$5:$Q$54,11,FALSE),VLOOKUP(E598,'Vendor Master'!$B$5:$Q$54,6,FALSE))),""))</f>
        <v/>
      </c>
      <c r="N598" s="30">
        <f>IF(OR(E598="",I598="",M598=""),"",I598*M598)</f>
        <v/>
      </c>
      <c r="O598" s="30">
        <f>IF(OR(E598="",L598=""),"",L598-IF(N598="",0,N598))</f>
        <v/>
      </c>
      <c r="P598" s="26" t="n"/>
      <c r="Q598" s="23" t="n"/>
      <c r="R598" s="28" t="n"/>
      <c r="S598" s="22">
        <f>IF(OR(R598="",O598=""),"",IF(ROUND(R598,2)=ROUND(O598,2),"OK","CHECK"))</f>
        <v/>
      </c>
      <c r="T598" s="31">
        <f>IF(OR(R598="",O598=""),"",R598-O598)</f>
        <v/>
      </c>
      <c r="U598" s="19" t="n"/>
      <c r="V598" s="23" t="n"/>
      <c r="W598" s="32">
        <f>IF(V598="","",IFERROR(VLOOKUP(V598,'Challan Master'!$B$5:$D$124,3,FALSE),""))</f>
        <v/>
      </c>
      <c r="X598" s="22">
        <f>IF(V598="","",IFERROR(VLOOKUP(V598,'Challan Master'!$B$5:$D$124,2,FALSE),""))</f>
        <v/>
      </c>
      <c r="Y598" s="23" t="n"/>
    </row>
    <row r="599">
      <c r="A599" s="22">
        <f>IF(C599="","",ROW()-4)</f>
        <v/>
      </c>
      <c r="B599" s="22">
        <f>IF(C599="","",IF(MONTH(C599)&lt;=3,"Q4",IF(MONTH(C599)&lt;=6,"Q1",IF(MONTH(C599)&lt;=9,"Q2","Q3"))))</f>
        <v/>
      </c>
      <c r="C599" s="26" t="n"/>
      <c r="D599" s="23" t="n"/>
      <c r="E599" s="19" t="n"/>
      <c r="F599" s="22">
        <f>IF(E599="","",IFERROR(VLOOKUP(E599,'Vendor Master'!$B$5:$Q$54,2,FALSE),""))</f>
        <v/>
      </c>
      <c r="G599" s="22">
        <f>IF(E599="","",IFERROR(VLOOKUP(E599,'Vendor Master'!$B$5:$Q$54,4,FALSE),""))</f>
        <v/>
      </c>
      <c r="H599" s="20">
        <f>IF(E599="","",IFERROR(VLOOKUP(G599,'Rate Master'!$B$5:$C$16,2,FALSE),""))</f>
        <v/>
      </c>
      <c r="I599" s="28" t="n"/>
      <c r="J599" s="29">
        <f>IF(E599="","",IFERROR(IF(VLOOKUP(E599,'Vendor Master'!$B$5:$Q$54,12,FALSE)="Y",VLOOKUP(E599,'Vendor Master'!$B$5:$Q$54,14,FALSE),0),""))</f>
        <v/>
      </c>
      <c r="K599" s="30">
        <f>IF(OR(E599="",I599="",J599=""),"",I599*J599)</f>
        <v/>
      </c>
      <c r="L599" s="30">
        <f>IF(OR(E599="",I599=""),"",I599+IF(K599="",0,K599))</f>
        <v/>
      </c>
      <c r="M599" s="25">
        <f>IF(E599="","",IFERROR(IF(F599="",0.2,IF(AND(VLOOKUP(E599,'Vendor Master'!$B$5:$Q$54,7,FALSE)="Y",C599&gt;=VLOOKUP(E599,'Vendor Master'!$B$5:$Q$54,9,FALSE),C599&lt;=VLOOKUP(E599,'Vendor Master'!$B$5:$Q$54,10,FALSE)),VLOOKUP(E599,'Vendor Master'!$B$5:$Q$54,11,FALSE),VLOOKUP(E599,'Vendor Master'!$B$5:$Q$54,6,FALSE))),""))</f>
        <v/>
      </c>
      <c r="N599" s="30">
        <f>IF(OR(E599="",I599="",M599=""),"",I599*M599)</f>
        <v/>
      </c>
      <c r="O599" s="30">
        <f>IF(OR(E599="",L599=""),"",L599-IF(N599="",0,N599))</f>
        <v/>
      </c>
      <c r="P599" s="26" t="n"/>
      <c r="Q599" s="23" t="n"/>
      <c r="R599" s="28" t="n"/>
      <c r="S599" s="22">
        <f>IF(OR(R599="",O599=""),"",IF(ROUND(R599,2)=ROUND(O599,2),"OK","CHECK"))</f>
        <v/>
      </c>
      <c r="T599" s="31">
        <f>IF(OR(R599="",O599=""),"",R599-O599)</f>
        <v/>
      </c>
      <c r="U599" s="19" t="n"/>
      <c r="V599" s="23" t="n"/>
      <c r="W599" s="32">
        <f>IF(V599="","",IFERROR(VLOOKUP(V599,'Challan Master'!$B$5:$D$124,3,FALSE),""))</f>
        <v/>
      </c>
      <c r="X599" s="22">
        <f>IF(V599="","",IFERROR(VLOOKUP(V599,'Challan Master'!$B$5:$D$124,2,FALSE),""))</f>
        <v/>
      </c>
      <c r="Y599" s="23" t="n"/>
    </row>
    <row r="600">
      <c r="A600" s="22">
        <f>IF(C600="","",ROW()-4)</f>
        <v/>
      </c>
      <c r="B600" s="22">
        <f>IF(C600="","",IF(MONTH(C600)&lt;=3,"Q4",IF(MONTH(C600)&lt;=6,"Q1",IF(MONTH(C600)&lt;=9,"Q2","Q3"))))</f>
        <v/>
      </c>
      <c r="C600" s="26" t="n"/>
      <c r="D600" s="23" t="n"/>
      <c r="E600" s="19" t="n"/>
      <c r="F600" s="22">
        <f>IF(E600="","",IFERROR(VLOOKUP(E600,'Vendor Master'!$B$5:$Q$54,2,FALSE),""))</f>
        <v/>
      </c>
      <c r="G600" s="22">
        <f>IF(E600="","",IFERROR(VLOOKUP(E600,'Vendor Master'!$B$5:$Q$54,4,FALSE),""))</f>
        <v/>
      </c>
      <c r="H600" s="20">
        <f>IF(E600="","",IFERROR(VLOOKUP(G600,'Rate Master'!$B$5:$C$16,2,FALSE),""))</f>
        <v/>
      </c>
      <c r="I600" s="28" t="n"/>
      <c r="J600" s="29">
        <f>IF(E600="","",IFERROR(IF(VLOOKUP(E600,'Vendor Master'!$B$5:$Q$54,12,FALSE)="Y",VLOOKUP(E600,'Vendor Master'!$B$5:$Q$54,14,FALSE),0),""))</f>
        <v/>
      </c>
      <c r="K600" s="30">
        <f>IF(OR(E600="",I600="",J600=""),"",I600*J600)</f>
        <v/>
      </c>
      <c r="L600" s="30">
        <f>IF(OR(E600="",I600=""),"",I600+IF(K600="",0,K600))</f>
        <v/>
      </c>
      <c r="M600" s="25">
        <f>IF(E600="","",IFERROR(IF(F600="",0.2,IF(AND(VLOOKUP(E600,'Vendor Master'!$B$5:$Q$54,7,FALSE)="Y",C600&gt;=VLOOKUP(E600,'Vendor Master'!$B$5:$Q$54,9,FALSE),C600&lt;=VLOOKUP(E600,'Vendor Master'!$B$5:$Q$54,10,FALSE)),VLOOKUP(E600,'Vendor Master'!$B$5:$Q$54,11,FALSE),VLOOKUP(E600,'Vendor Master'!$B$5:$Q$54,6,FALSE))),""))</f>
        <v/>
      </c>
      <c r="N600" s="30">
        <f>IF(OR(E600="",I600="",M600=""),"",I600*M600)</f>
        <v/>
      </c>
      <c r="O600" s="30">
        <f>IF(OR(E600="",L600=""),"",L600-IF(N600="",0,N600))</f>
        <v/>
      </c>
      <c r="P600" s="26" t="n"/>
      <c r="Q600" s="23" t="n"/>
      <c r="R600" s="28" t="n"/>
      <c r="S600" s="22">
        <f>IF(OR(R600="",O600=""),"",IF(ROUND(R600,2)=ROUND(O600,2),"OK","CHECK"))</f>
        <v/>
      </c>
      <c r="T600" s="31">
        <f>IF(OR(R600="",O600=""),"",R600-O600)</f>
        <v/>
      </c>
      <c r="U600" s="19" t="n"/>
      <c r="V600" s="23" t="n"/>
      <c r="W600" s="32">
        <f>IF(V600="","",IFERROR(VLOOKUP(V600,'Challan Master'!$B$5:$D$124,3,FALSE),""))</f>
        <v/>
      </c>
      <c r="X600" s="22">
        <f>IF(V600="","",IFERROR(VLOOKUP(V600,'Challan Master'!$B$5:$D$124,2,FALSE),""))</f>
        <v/>
      </c>
      <c r="Y600" s="23" t="n"/>
    </row>
    <row r="601">
      <c r="A601" s="22">
        <f>IF(C601="","",ROW()-4)</f>
        <v/>
      </c>
      <c r="B601" s="22">
        <f>IF(C601="","",IF(MONTH(C601)&lt;=3,"Q4",IF(MONTH(C601)&lt;=6,"Q1",IF(MONTH(C601)&lt;=9,"Q2","Q3"))))</f>
        <v/>
      </c>
      <c r="C601" s="26" t="n"/>
      <c r="D601" s="23" t="n"/>
      <c r="E601" s="19" t="n"/>
      <c r="F601" s="22">
        <f>IF(E601="","",IFERROR(VLOOKUP(E601,'Vendor Master'!$B$5:$Q$54,2,FALSE),""))</f>
        <v/>
      </c>
      <c r="G601" s="22">
        <f>IF(E601="","",IFERROR(VLOOKUP(E601,'Vendor Master'!$B$5:$Q$54,4,FALSE),""))</f>
        <v/>
      </c>
      <c r="H601" s="20">
        <f>IF(E601="","",IFERROR(VLOOKUP(G601,'Rate Master'!$B$5:$C$16,2,FALSE),""))</f>
        <v/>
      </c>
      <c r="I601" s="28" t="n"/>
      <c r="J601" s="29">
        <f>IF(E601="","",IFERROR(IF(VLOOKUP(E601,'Vendor Master'!$B$5:$Q$54,12,FALSE)="Y",VLOOKUP(E601,'Vendor Master'!$B$5:$Q$54,14,FALSE),0),""))</f>
        <v/>
      </c>
      <c r="K601" s="30">
        <f>IF(OR(E601="",I601="",J601=""),"",I601*J601)</f>
        <v/>
      </c>
      <c r="L601" s="30">
        <f>IF(OR(E601="",I601=""),"",I601+IF(K601="",0,K601))</f>
        <v/>
      </c>
      <c r="M601" s="25">
        <f>IF(E601="","",IFERROR(IF(F601="",0.2,IF(AND(VLOOKUP(E601,'Vendor Master'!$B$5:$Q$54,7,FALSE)="Y",C601&gt;=VLOOKUP(E601,'Vendor Master'!$B$5:$Q$54,9,FALSE),C601&lt;=VLOOKUP(E601,'Vendor Master'!$B$5:$Q$54,10,FALSE)),VLOOKUP(E601,'Vendor Master'!$B$5:$Q$54,11,FALSE),VLOOKUP(E601,'Vendor Master'!$B$5:$Q$54,6,FALSE))),""))</f>
        <v/>
      </c>
      <c r="N601" s="30">
        <f>IF(OR(E601="",I601="",M601=""),"",I601*M601)</f>
        <v/>
      </c>
      <c r="O601" s="30">
        <f>IF(OR(E601="",L601=""),"",L601-IF(N601="",0,N601))</f>
        <v/>
      </c>
      <c r="P601" s="26" t="n"/>
      <c r="Q601" s="23" t="n"/>
      <c r="R601" s="28" t="n"/>
      <c r="S601" s="22">
        <f>IF(OR(R601="",O601=""),"",IF(ROUND(R601,2)=ROUND(O601,2),"OK","CHECK"))</f>
        <v/>
      </c>
      <c r="T601" s="31">
        <f>IF(OR(R601="",O601=""),"",R601-O601)</f>
        <v/>
      </c>
      <c r="U601" s="19" t="n"/>
      <c r="V601" s="23" t="n"/>
      <c r="W601" s="32">
        <f>IF(V601="","",IFERROR(VLOOKUP(V601,'Challan Master'!$B$5:$D$124,3,FALSE),""))</f>
        <v/>
      </c>
      <c r="X601" s="22">
        <f>IF(V601="","",IFERROR(VLOOKUP(V601,'Challan Master'!$B$5:$D$124,2,FALSE),""))</f>
        <v/>
      </c>
      <c r="Y601" s="23" t="n"/>
    </row>
    <row r="602">
      <c r="A602" s="22">
        <f>IF(C602="","",ROW()-4)</f>
        <v/>
      </c>
      <c r="B602" s="22">
        <f>IF(C602="","",IF(MONTH(C602)&lt;=3,"Q4",IF(MONTH(C602)&lt;=6,"Q1",IF(MONTH(C602)&lt;=9,"Q2","Q3"))))</f>
        <v/>
      </c>
      <c r="C602" s="26" t="n"/>
      <c r="D602" s="23" t="n"/>
      <c r="E602" s="19" t="n"/>
      <c r="F602" s="22">
        <f>IF(E602="","",IFERROR(VLOOKUP(E602,'Vendor Master'!$B$5:$Q$54,2,FALSE),""))</f>
        <v/>
      </c>
      <c r="G602" s="22">
        <f>IF(E602="","",IFERROR(VLOOKUP(E602,'Vendor Master'!$B$5:$Q$54,4,FALSE),""))</f>
        <v/>
      </c>
      <c r="H602" s="20">
        <f>IF(E602="","",IFERROR(VLOOKUP(G602,'Rate Master'!$B$5:$C$16,2,FALSE),""))</f>
        <v/>
      </c>
      <c r="I602" s="28" t="n"/>
      <c r="J602" s="29">
        <f>IF(E602="","",IFERROR(IF(VLOOKUP(E602,'Vendor Master'!$B$5:$Q$54,12,FALSE)="Y",VLOOKUP(E602,'Vendor Master'!$B$5:$Q$54,14,FALSE),0),""))</f>
        <v/>
      </c>
      <c r="K602" s="30">
        <f>IF(OR(E602="",I602="",J602=""),"",I602*J602)</f>
        <v/>
      </c>
      <c r="L602" s="30">
        <f>IF(OR(E602="",I602=""),"",I602+IF(K602="",0,K602))</f>
        <v/>
      </c>
      <c r="M602" s="25">
        <f>IF(E602="","",IFERROR(IF(F602="",0.2,IF(AND(VLOOKUP(E602,'Vendor Master'!$B$5:$Q$54,7,FALSE)="Y",C602&gt;=VLOOKUP(E602,'Vendor Master'!$B$5:$Q$54,9,FALSE),C602&lt;=VLOOKUP(E602,'Vendor Master'!$B$5:$Q$54,10,FALSE)),VLOOKUP(E602,'Vendor Master'!$B$5:$Q$54,11,FALSE),VLOOKUP(E602,'Vendor Master'!$B$5:$Q$54,6,FALSE))),""))</f>
        <v/>
      </c>
      <c r="N602" s="30">
        <f>IF(OR(E602="",I602="",M602=""),"",I602*M602)</f>
        <v/>
      </c>
      <c r="O602" s="30">
        <f>IF(OR(E602="",L602=""),"",L602-IF(N602="",0,N602))</f>
        <v/>
      </c>
      <c r="P602" s="26" t="n"/>
      <c r="Q602" s="23" t="n"/>
      <c r="R602" s="28" t="n"/>
      <c r="S602" s="22">
        <f>IF(OR(R602="",O602=""),"",IF(ROUND(R602,2)=ROUND(O602,2),"OK","CHECK"))</f>
        <v/>
      </c>
      <c r="T602" s="31">
        <f>IF(OR(R602="",O602=""),"",R602-O602)</f>
        <v/>
      </c>
      <c r="U602" s="19" t="n"/>
      <c r="V602" s="23" t="n"/>
      <c r="W602" s="32">
        <f>IF(V602="","",IFERROR(VLOOKUP(V602,'Challan Master'!$B$5:$D$124,3,FALSE),""))</f>
        <v/>
      </c>
      <c r="X602" s="22">
        <f>IF(V602="","",IFERROR(VLOOKUP(V602,'Challan Master'!$B$5:$D$124,2,FALSE),""))</f>
        <v/>
      </c>
      <c r="Y602" s="23" t="n"/>
    </row>
    <row r="603">
      <c r="A603" s="22">
        <f>IF(C603="","",ROW()-4)</f>
        <v/>
      </c>
      <c r="B603" s="22">
        <f>IF(C603="","",IF(MONTH(C603)&lt;=3,"Q4",IF(MONTH(C603)&lt;=6,"Q1",IF(MONTH(C603)&lt;=9,"Q2","Q3"))))</f>
        <v/>
      </c>
      <c r="C603" s="26" t="n"/>
      <c r="D603" s="23" t="n"/>
      <c r="E603" s="19" t="n"/>
      <c r="F603" s="22">
        <f>IF(E603="","",IFERROR(VLOOKUP(E603,'Vendor Master'!$B$5:$Q$54,2,FALSE),""))</f>
        <v/>
      </c>
      <c r="G603" s="22">
        <f>IF(E603="","",IFERROR(VLOOKUP(E603,'Vendor Master'!$B$5:$Q$54,4,FALSE),""))</f>
        <v/>
      </c>
      <c r="H603" s="20">
        <f>IF(E603="","",IFERROR(VLOOKUP(G603,'Rate Master'!$B$5:$C$16,2,FALSE),""))</f>
        <v/>
      </c>
      <c r="I603" s="28" t="n"/>
      <c r="J603" s="29">
        <f>IF(E603="","",IFERROR(IF(VLOOKUP(E603,'Vendor Master'!$B$5:$Q$54,12,FALSE)="Y",VLOOKUP(E603,'Vendor Master'!$B$5:$Q$54,14,FALSE),0),""))</f>
        <v/>
      </c>
      <c r="K603" s="30">
        <f>IF(OR(E603="",I603="",J603=""),"",I603*J603)</f>
        <v/>
      </c>
      <c r="L603" s="30">
        <f>IF(OR(E603="",I603=""),"",I603+IF(K603="",0,K603))</f>
        <v/>
      </c>
      <c r="M603" s="25">
        <f>IF(E603="","",IFERROR(IF(F603="",0.2,IF(AND(VLOOKUP(E603,'Vendor Master'!$B$5:$Q$54,7,FALSE)="Y",C603&gt;=VLOOKUP(E603,'Vendor Master'!$B$5:$Q$54,9,FALSE),C603&lt;=VLOOKUP(E603,'Vendor Master'!$B$5:$Q$54,10,FALSE)),VLOOKUP(E603,'Vendor Master'!$B$5:$Q$54,11,FALSE),VLOOKUP(E603,'Vendor Master'!$B$5:$Q$54,6,FALSE))),""))</f>
        <v/>
      </c>
      <c r="N603" s="30">
        <f>IF(OR(E603="",I603="",M603=""),"",I603*M603)</f>
        <v/>
      </c>
      <c r="O603" s="30">
        <f>IF(OR(E603="",L603=""),"",L603-IF(N603="",0,N603))</f>
        <v/>
      </c>
      <c r="P603" s="26" t="n"/>
      <c r="Q603" s="23" t="n"/>
      <c r="R603" s="28" t="n"/>
      <c r="S603" s="22">
        <f>IF(OR(R603="",O603=""),"",IF(ROUND(R603,2)=ROUND(O603,2),"OK","CHECK"))</f>
        <v/>
      </c>
      <c r="T603" s="31">
        <f>IF(OR(R603="",O603=""),"",R603-O603)</f>
        <v/>
      </c>
      <c r="U603" s="19" t="n"/>
      <c r="V603" s="23" t="n"/>
      <c r="W603" s="32">
        <f>IF(V603="","",IFERROR(VLOOKUP(V603,'Challan Master'!$B$5:$D$124,3,FALSE),""))</f>
        <v/>
      </c>
      <c r="X603" s="22">
        <f>IF(V603="","",IFERROR(VLOOKUP(V603,'Challan Master'!$B$5:$D$124,2,FALSE),""))</f>
        <v/>
      </c>
      <c r="Y603" s="23" t="n"/>
    </row>
    <row r="604">
      <c r="A604" s="22">
        <f>IF(C604="","",ROW()-4)</f>
        <v/>
      </c>
      <c r="B604" s="22">
        <f>IF(C604="","",IF(MONTH(C604)&lt;=3,"Q4",IF(MONTH(C604)&lt;=6,"Q1",IF(MONTH(C604)&lt;=9,"Q2","Q3"))))</f>
        <v/>
      </c>
      <c r="C604" s="26" t="n"/>
      <c r="D604" s="23" t="n"/>
      <c r="E604" s="19" t="n"/>
      <c r="F604" s="22">
        <f>IF(E604="","",IFERROR(VLOOKUP(E604,'Vendor Master'!$B$5:$Q$54,2,FALSE),""))</f>
        <v/>
      </c>
      <c r="G604" s="22">
        <f>IF(E604="","",IFERROR(VLOOKUP(E604,'Vendor Master'!$B$5:$Q$54,4,FALSE),""))</f>
        <v/>
      </c>
      <c r="H604" s="20">
        <f>IF(E604="","",IFERROR(VLOOKUP(G604,'Rate Master'!$B$5:$C$16,2,FALSE),""))</f>
        <v/>
      </c>
      <c r="I604" s="28" t="n"/>
      <c r="J604" s="29">
        <f>IF(E604="","",IFERROR(IF(VLOOKUP(E604,'Vendor Master'!$B$5:$Q$54,12,FALSE)="Y",VLOOKUP(E604,'Vendor Master'!$B$5:$Q$54,14,FALSE),0),""))</f>
        <v/>
      </c>
      <c r="K604" s="30">
        <f>IF(OR(E604="",I604="",J604=""),"",I604*J604)</f>
        <v/>
      </c>
      <c r="L604" s="30">
        <f>IF(OR(E604="",I604=""),"",I604+IF(K604="",0,K604))</f>
        <v/>
      </c>
      <c r="M604" s="25">
        <f>IF(E604="","",IFERROR(IF(F604="",0.2,IF(AND(VLOOKUP(E604,'Vendor Master'!$B$5:$Q$54,7,FALSE)="Y",C604&gt;=VLOOKUP(E604,'Vendor Master'!$B$5:$Q$54,9,FALSE),C604&lt;=VLOOKUP(E604,'Vendor Master'!$B$5:$Q$54,10,FALSE)),VLOOKUP(E604,'Vendor Master'!$B$5:$Q$54,11,FALSE),VLOOKUP(E604,'Vendor Master'!$B$5:$Q$54,6,FALSE))),""))</f>
        <v/>
      </c>
      <c r="N604" s="30">
        <f>IF(OR(E604="",I604="",M604=""),"",I604*M604)</f>
        <v/>
      </c>
      <c r="O604" s="30">
        <f>IF(OR(E604="",L604=""),"",L604-IF(N604="",0,N604))</f>
        <v/>
      </c>
      <c r="P604" s="26" t="n"/>
      <c r="Q604" s="23" t="n"/>
      <c r="R604" s="28" t="n"/>
      <c r="S604" s="22">
        <f>IF(OR(R604="",O604=""),"",IF(ROUND(R604,2)=ROUND(O604,2),"OK","CHECK"))</f>
        <v/>
      </c>
      <c r="T604" s="31">
        <f>IF(OR(R604="",O604=""),"",R604-O604)</f>
        <v/>
      </c>
      <c r="U604" s="19" t="n"/>
      <c r="V604" s="23" t="n"/>
      <c r="W604" s="32">
        <f>IF(V604="","",IFERROR(VLOOKUP(V604,'Challan Master'!$B$5:$D$124,3,FALSE),""))</f>
        <v/>
      </c>
      <c r="X604" s="22">
        <f>IF(V604="","",IFERROR(VLOOKUP(V604,'Challan Master'!$B$5:$D$124,2,FALSE),""))</f>
        <v/>
      </c>
      <c r="Y604" s="23" t="n"/>
    </row>
    <row r="605">
      <c r="A605" s="22">
        <f>IF(C605="","",ROW()-4)</f>
        <v/>
      </c>
      <c r="B605" s="22">
        <f>IF(C605="","",IF(MONTH(C605)&lt;=3,"Q4",IF(MONTH(C605)&lt;=6,"Q1",IF(MONTH(C605)&lt;=9,"Q2","Q3"))))</f>
        <v/>
      </c>
      <c r="C605" s="26" t="n"/>
      <c r="D605" s="23" t="n"/>
      <c r="E605" s="19" t="n"/>
      <c r="F605" s="22">
        <f>IF(E605="","",IFERROR(VLOOKUP(E605,'Vendor Master'!$B$5:$Q$54,2,FALSE),""))</f>
        <v/>
      </c>
      <c r="G605" s="22">
        <f>IF(E605="","",IFERROR(VLOOKUP(E605,'Vendor Master'!$B$5:$Q$54,4,FALSE),""))</f>
        <v/>
      </c>
      <c r="H605" s="20">
        <f>IF(E605="","",IFERROR(VLOOKUP(G605,'Rate Master'!$B$5:$C$16,2,FALSE),""))</f>
        <v/>
      </c>
      <c r="I605" s="28" t="n"/>
      <c r="J605" s="29">
        <f>IF(E605="","",IFERROR(IF(VLOOKUP(E605,'Vendor Master'!$B$5:$Q$54,12,FALSE)="Y",VLOOKUP(E605,'Vendor Master'!$B$5:$Q$54,14,FALSE),0),""))</f>
        <v/>
      </c>
      <c r="K605" s="30">
        <f>IF(OR(E605="",I605="",J605=""),"",I605*J605)</f>
        <v/>
      </c>
      <c r="L605" s="30">
        <f>IF(OR(E605="",I605=""),"",I605+IF(K605="",0,K605))</f>
        <v/>
      </c>
      <c r="M605" s="25">
        <f>IF(E605="","",IFERROR(IF(F605="",0.2,IF(AND(VLOOKUP(E605,'Vendor Master'!$B$5:$Q$54,7,FALSE)="Y",C605&gt;=VLOOKUP(E605,'Vendor Master'!$B$5:$Q$54,9,FALSE),C605&lt;=VLOOKUP(E605,'Vendor Master'!$B$5:$Q$54,10,FALSE)),VLOOKUP(E605,'Vendor Master'!$B$5:$Q$54,11,FALSE),VLOOKUP(E605,'Vendor Master'!$B$5:$Q$54,6,FALSE))),""))</f>
        <v/>
      </c>
      <c r="N605" s="30">
        <f>IF(OR(E605="",I605="",M605=""),"",I605*M605)</f>
        <v/>
      </c>
      <c r="O605" s="30">
        <f>IF(OR(E605="",L605=""),"",L605-IF(N605="",0,N605))</f>
        <v/>
      </c>
      <c r="P605" s="26" t="n"/>
      <c r="Q605" s="23" t="n"/>
      <c r="R605" s="28" t="n"/>
      <c r="S605" s="22">
        <f>IF(OR(R605="",O605=""),"",IF(ROUND(R605,2)=ROUND(O605,2),"OK","CHECK"))</f>
        <v/>
      </c>
      <c r="T605" s="31">
        <f>IF(OR(R605="",O605=""),"",R605-O605)</f>
        <v/>
      </c>
      <c r="U605" s="19" t="n"/>
      <c r="V605" s="23" t="n"/>
      <c r="W605" s="32">
        <f>IF(V605="","",IFERROR(VLOOKUP(V605,'Challan Master'!$B$5:$D$124,3,FALSE),""))</f>
        <v/>
      </c>
      <c r="X605" s="22">
        <f>IF(V605="","",IFERROR(VLOOKUP(V605,'Challan Master'!$B$5:$D$124,2,FALSE),""))</f>
        <v/>
      </c>
      <c r="Y605" s="23" t="n"/>
    </row>
    <row r="606">
      <c r="A606" s="22">
        <f>IF(C606="","",ROW()-4)</f>
        <v/>
      </c>
      <c r="B606" s="22">
        <f>IF(C606="","",IF(MONTH(C606)&lt;=3,"Q4",IF(MONTH(C606)&lt;=6,"Q1",IF(MONTH(C606)&lt;=9,"Q2","Q3"))))</f>
        <v/>
      </c>
      <c r="C606" s="26" t="n"/>
      <c r="D606" s="23" t="n"/>
      <c r="E606" s="19" t="n"/>
      <c r="F606" s="22">
        <f>IF(E606="","",IFERROR(VLOOKUP(E606,'Vendor Master'!$B$5:$Q$54,2,FALSE),""))</f>
        <v/>
      </c>
      <c r="G606" s="22">
        <f>IF(E606="","",IFERROR(VLOOKUP(E606,'Vendor Master'!$B$5:$Q$54,4,FALSE),""))</f>
        <v/>
      </c>
      <c r="H606" s="20">
        <f>IF(E606="","",IFERROR(VLOOKUP(G606,'Rate Master'!$B$5:$C$16,2,FALSE),""))</f>
        <v/>
      </c>
      <c r="I606" s="28" t="n"/>
      <c r="J606" s="29">
        <f>IF(E606="","",IFERROR(IF(VLOOKUP(E606,'Vendor Master'!$B$5:$Q$54,12,FALSE)="Y",VLOOKUP(E606,'Vendor Master'!$B$5:$Q$54,14,FALSE),0),""))</f>
        <v/>
      </c>
      <c r="K606" s="30">
        <f>IF(OR(E606="",I606="",J606=""),"",I606*J606)</f>
        <v/>
      </c>
      <c r="L606" s="30">
        <f>IF(OR(E606="",I606=""),"",I606+IF(K606="",0,K606))</f>
        <v/>
      </c>
      <c r="M606" s="25">
        <f>IF(E606="","",IFERROR(IF(F606="",0.2,IF(AND(VLOOKUP(E606,'Vendor Master'!$B$5:$Q$54,7,FALSE)="Y",C606&gt;=VLOOKUP(E606,'Vendor Master'!$B$5:$Q$54,9,FALSE),C606&lt;=VLOOKUP(E606,'Vendor Master'!$B$5:$Q$54,10,FALSE)),VLOOKUP(E606,'Vendor Master'!$B$5:$Q$54,11,FALSE),VLOOKUP(E606,'Vendor Master'!$B$5:$Q$54,6,FALSE))),""))</f>
        <v/>
      </c>
      <c r="N606" s="30">
        <f>IF(OR(E606="",I606="",M606=""),"",I606*M606)</f>
        <v/>
      </c>
      <c r="O606" s="30">
        <f>IF(OR(E606="",L606=""),"",L606-IF(N606="",0,N606))</f>
        <v/>
      </c>
      <c r="P606" s="26" t="n"/>
      <c r="Q606" s="23" t="n"/>
      <c r="R606" s="28" t="n"/>
      <c r="S606" s="22">
        <f>IF(OR(R606="",O606=""),"",IF(ROUND(R606,2)=ROUND(O606,2),"OK","CHECK"))</f>
        <v/>
      </c>
      <c r="T606" s="31">
        <f>IF(OR(R606="",O606=""),"",R606-O606)</f>
        <v/>
      </c>
      <c r="U606" s="19" t="n"/>
      <c r="V606" s="23" t="n"/>
      <c r="W606" s="32">
        <f>IF(V606="","",IFERROR(VLOOKUP(V606,'Challan Master'!$B$5:$D$124,3,FALSE),""))</f>
        <v/>
      </c>
      <c r="X606" s="22">
        <f>IF(V606="","",IFERROR(VLOOKUP(V606,'Challan Master'!$B$5:$D$124,2,FALSE),""))</f>
        <v/>
      </c>
      <c r="Y606" s="23" t="n"/>
    </row>
    <row r="607">
      <c r="A607" s="22">
        <f>IF(C607="","",ROW()-4)</f>
        <v/>
      </c>
      <c r="B607" s="22">
        <f>IF(C607="","",IF(MONTH(C607)&lt;=3,"Q4",IF(MONTH(C607)&lt;=6,"Q1",IF(MONTH(C607)&lt;=9,"Q2","Q3"))))</f>
        <v/>
      </c>
      <c r="C607" s="26" t="n"/>
      <c r="D607" s="23" t="n"/>
      <c r="E607" s="19" t="n"/>
      <c r="F607" s="22">
        <f>IF(E607="","",IFERROR(VLOOKUP(E607,'Vendor Master'!$B$5:$Q$54,2,FALSE),""))</f>
        <v/>
      </c>
      <c r="G607" s="22">
        <f>IF(E607="","",IFERROR(VLOOKUP(E607,'Vendor Master'!$B$5:$Q$54,4,FALSE),""))</f>
        <v/>
      </c>
      <c r="H607" s="20">
        <f>IF(E607="","",IFERROR(VLOOKUP(G607,'Rate Master'!$B$5:$C$16,2,FALSE),""))</f>
        <v/>
      </c>
      <c r="I607" s="28" t="n"/>
      <c r="J607" s="29">
        <f>IF(E607="","",IFERROR(IF(VLOOKUP(E607,'Vendor Master'!$B$5:$Q$54,12,FALSE)="Y",VLOOKUP(E607,'Vendor Master'!$B$5:$Q$54,14,FALSE),0),""))</f>
        <v/>
      </c>
      <c r="K607" s="30">
        <f>IF(OR(E607="",I607="",J607=""),"",I607*J607)</f>
        <v/>
      </c>
      <c r="L607" s="30">
        <f>IF(OR(E607="",I607=""),"",I607+IF(K607="",0,K607))</f>
        <v/>
      </c>
      <c r="M607" s="25">
        <f>IF(E607="","",IFERROR(IF(F607="",0.2,IF(AND(VLOOKUP(E607,'Vendor Master'!$B$5:$Q$54,7,FALSE)="Y",C607&gt;=VLOOKUP(E607,'Vendor Master'!$B$5:$Q$54,9,FALSE),C607&lt;=VLOOKUP(E607,'Vendor Master'!$B$5:$Q$54,10,FALSE)),VLOOKUP(E607,'Vendor Master'!$B$5:$Q$54,11,FALSE),VLOOKUP(E607,'Vendor Master'!$B$5:$Q$54,6,FALSE))),""))</f>
        <v/>
      </c>
      <c r="N607" s="30">
        <f>IF(OR(E607="",I607="",M607=""),"",I607*M607)</f>
        <v/>
      </c>
      <c r="O607" s="30">
        <f>IF(OR(E607="",L607=""),"",L607-IF(N607="",0,N607))</f>
        <v/>
      </c>
      <c r="P607" s="26" t="n"/>
      <c r="Q607" s="23" t="n"/>
      <c r="R607" s="28" t="n"/>
      <c r="S607" s="22">
        <f>IF(OR(R607="",O607=""),"",IF(ROUND(R607,2)=ROUND(O607,2),"OK","CHECK"))</f>
        <v/>
      </c>
      <c r="T607" s="31">
        <f>IF(OR(R607="",O607=""),"",R607-O607)</f>
        <v/>
      </c>
      <c r="U607" s="19" t="n"/>
      <c r="V607" s="23" t="n"/>
      <c r="W607" s="32">
        <f>IF(V607="","",IFERROR(VLOOKUP(V607,'Challan Master'!$B$5:$D$124,3,FALSE),""))</f>
        <v/>
      </c>
      <c r="X607" s="22">
        <f>IF(V607="","",IFERROR(VLOOKUP(V607,'Challan Master'!$B$5:$D$124,2,FALSE),""))</f>
        <v/>
      </c>
      <c r="Y607" s="23" t="n"/>
    </row>
    <row r="608">
      <c r="A608" s="22">
        <f>IF(C608="","",ROW()-4)</f>
        <v/>
      </c>
      <c r="B608" s="22">
        <f>IF(C608="","",IF(MONTH(C608)&lt;=3,"Q4",IF(MONTH(C608)&lt;=6,"Q1",IF(MONTH(C608)&lt;=9,"Q2","Q3"))))</f>
        <v/>
      </c>
      <c r="C608" s="26" t="n"/>
      <c r="D608" s="23" t="n"/>
      <c r="E608" s="19" t="n"/>
      <c r="F608" s="22">
        <f>IF(E608="","",IFERROR(VLOOKUP(E608,'Vendor Master'!$B$5:$Q$54,2,FALSE),""))</f>
        <v/>
      </c>
      <c r="G608" s="22">
        <f>IF(E608="","",IFERROR(VLOOKUP(E608,'Vendor Master'!$B$5:$Q$54,4,FALSE),""))</f>
        <v/>
      </c>
      <c r="H608" s="20">
        <f>IF(E608="","",IFERROR(VLOOKUP(G608,'Rate Master'!$B$5:$C$16,2,FALSE),""))</f>
        <v/>
      </c>
      <c r="I608" s="28" t="n"/>
      <c r="J608" s="29">
        <f>IF(E608="","",IFERROR(IF(VLOOKUP(E608,'Vendor Master'!$B$5:$Q$54,12,FALSE)="Y",VLOOKUP(E608,'Vendor Master'!$B$5:$Q$54,14,FALSE),0),""))</f>
        <v/>
      </c>
      <c r="K608" s="30">
        <f>IF(OR(E608="",I608="",J608=""),"",I608*J608)</f>
        <v/>
      </c>
      <c r="L608" s="30">
        <f>IF(OR(E608="",I608=""),"",I608+IF(K608="",0,K608))</f>
        <v/>
      </c>
      <c r="M608" s="25">
        <f>IF(E608="","",IFERROR(IF(F608="",0.2,IF(AND(VLOOKUP(E608,'Vendor Master'!$B$5:$Q$54,7,FALSE)="Y",C608&gt;=VLOOKUP(E608,'Vendor Master'!$B$5:$Q$54,9,FALSE),C608&lt;=VLOOKUP(E608,'Vendor Master'!$B$5:$Q$54,10,FALSE)),VLOOKUP(E608,'Vendor Master'!$B$5:$Q$54,11,FALSE),VLOOKUP(E608,'Vendor Master'!$B$5:$Q$54,6,FALSE))),""))</f>
        <v/>
      </c>
      <c r="N608" s="30">
        <f>IF(OR(E608="",I608="",M608=""),"",I608*M608)</f>
        <v/>
      </c>
      <c r="O608" s="30">
        <f>IF(OR(E608="",L608=""),"",L608-IF(N608="",0,N608))</f>
        <v/>
      </c>
      <c r="P608" s="26" t="n"/>
      <c r="Q608" s="23" t="n"/>
      <c r="R608" s="28" t="n"/>
      <c r="S608" s="22">
        <f>IF(OR(R608="",O608=""),"",IF(ROUND(R608,2)=ROUND(O608,2),"OK","CHECK"))</f>
        <v/>
      </c>
      <c r="T608" s="31">
        <f>IF(OR(R608="",O608=""),"",R608-O608)</f>
        <v/>
      </c>
      <c r="U608" s="19" t="n"/>
      <c r="V608" s="23" t="n"/>
      <c r="W608" s="32">
        <f>IF(V608="","",IFERROR(VLOOKUP(V608,'Challan Master'!$B$5:$D$124,3,FALSE),""))</f>
        <v/>
      </c>
      <c r="X608" s="22">
        <f>IF(V608="","",IFERROR(VLOOKUP(V608,'Challan Master'!$B$5:$D$124,2,FALSE),""))</f>
        <v/>
      </c>
      <c r="Y608" s="23" t="n"/>
    </row>
    <row r="609">
      <c r="A609" s="22">
        <f>IF(C609="","",ROW()-4)</f>
        <v/>
      </c>
      <c r="B609" s="22">
        <f>IF(C609="","",IF(MONTH(C609)&lt;=3,"Q4",IF(MONTH(C609)&lt;=6,"Q1",IF(MONTH(C609)&lt;=9,"Q2","Q3"))))</f>
        <v/>
      </c>
      <c r="C609" s="26" t="n"/>
      <c r="D609" s="23" t="n"/>
      <c r="E609" s="19" t="n"/>
      <c r="F609" s="22">
        <f>IF(E609="","",IFERROR(VLOOKUP(E609,'Vendor Master'!$B$5:$Q$54,2,FALSE),""))</f>
        <v/>
      </c>
      <c r="G609" s="22">
        <f>IF(E609="","",IFERROR(VLOOKUP(E609,'Vendor Master'!$B$5:$Q$54,4,FALSE),""))</f>
        <v/>
      </c>
      <c r="H609" s="20">
        <f>IF(E609="","",IFERROR(VLOOKUP(G609,'Rate Master'!$B$5:$C$16,2,FALSE),""))</f>
        <v/>
      </c>
      <c r="I609" s="28" t="n"/>
      <c r="J609" s="29">
        <f>IF(E609="","",IFERROR(IF(VLOOKUP(E609,'Vendor Master'!$B$5:$Q$54,12,FALSE)="Y",VLOOKUP(E609,'Vendor Master'!$B$5:$Q$54,14,FALSE),0),""))</f>
        <v/>
      </c>
      <c r="K609" s="30">
        <f>IF(OR(E609="",I609="",J609=""),"",I609*J609)</f>
        <v/>
      </c>
      <c r="L609" s="30">
        <f>IF(OR(E609="",I609=""),"",I609+IF(K609="",0,K609))</f>
        <v/>
      </c>
      <c r="M609" s="25">
        <f>IF(E609="","",IFERROR(IF(F609="",0.2,IF(AND(VLOOKUP(E609,'Vendor Master'!$B$5:$Q$54,7,FALSE)="Y",C609&gt;=VLOOKUP(E609,'Vendor Master'!$B$5:$Q$54,9,FALSE),C609&lt;=VLOOKUP(E609,'Vendor Master'!$B$5:$Q$54,10,FALSE)),VLOOKUP(E609,'Vendor Master'!$B$5:$Q$54,11,FALSE),VLOOKUP(E609,'Vendor Master'!$B$5:$Q$54,6,FALSE))),""))</f>
        <v/>
      </c>
      <c r="N609" s="30">
        <f>IF(OR(E609="",I609="",M609=""),"",I609*M609)</f>
        <v/>
      </c>
      <c r="O609" s="30">
        <f>IF(OR(E609="",L609=""),"",L609-IF(N609="",0,N609))</f>
        <v/>
      </c>
      <c r="P609" s="26" t="n"/>
      <c r="Q609" s="23" t="n"/>
      <c r="R609" s="28" t="n"/>
      <c r="S609" s="22">
        <f>IF(OR(R609="",O609=""),"",IF(ROUND(R609,2)=ROUND(O609,2),"OK","CHECK"))</f>
        <v/>
      </c>
      <c r="T609" s="31">
        <f>IF(OR(R609="",O609=""),"",R609-O609)</f>
        <v/>
      </c>
      <c r="U609" s="19" t="n"/>
      <c r="V609" s="23" t="n"/>
      <c r="W609" s="32">
        <f>IF(V609="","",IFERROR(VLOOKUP(V609,'Challan Master'!$B$5:$D$124,3,FALSE),""))</f>
        <v/>
      </c>
      <c r="X609" s="22">
        <f>IF(V609="","",IFERROR(VLOOKUP(V609,'Challan Master'!$B$5:$D$124,2,FALSE),""))</f>
        <v/>
      </c>
      <c r="Y609" s="23" t="n"/>
    </row>
    <row r="610">
      <c r="A610" s="22">
        <f>IF(C610="","",ROW()-4)</f>
        <v/>
      </c>
      <c r="B610" s="22">
        <f>IF(C610="","",IF(MONTH(C610)&lt;=3,"Q4",IF(MONTH(C610)&lt;=6,"Q1",IF(MONTH(C610)&lt;=9,"Q2","Q3"))))</f>
        <v/>
      </c>
      <c r="C610" s="26" t="n"/>
      <c r="D610" s="23" t="n"/>
      <c r="E610" s="19" t="n"/>
      <c r="F610" s="22">
        <f>IF(E610="","",IFERROR(VLOOKUP(E610,'Vendor Master'!$B$5:$Q$54,2,FALSE),""))</f>
        <v/>
      </c>
      <c r="G610" s="22">
        <f>IF(E610="","",IFERROR(VLOOKUP(E610,'Vendor Master'!$B$5:$Q$54,4,FALSE),""))</f>
        <v/>
      </c>
      <c r="H610" s="20">
        <f>IF(E610="","",IFERROR(VLOOKUP(G610,'Rate Master'!$B$5:$C$16,2,FALSE),""))</f>
        <v/>
      </c>
      <c r="I610" s="28" t="n"/>
      <c r="J610" s="29">
        <f>IF(E610="","",IFERROR(IF(VLOOKUP(E610,'Vendor Master'!$B$5:$Q$54,12,FALSE)="Y",VLOOKUP(E610,'Vendor Master'!$B$5:$Q$54,14,FALSE),0),""))</f>
        <v/>
      </c>
      <c r="K610" s="30">
        <f>IF(OR(E610="",I610="",J610=""),"",I610*J610)</f>
        <v/>
      </c>
      <c r="L610" s="30">
        <f>IF(OR(E610="",I610=""),"",I610+IF(K610="",0,K610))</f>
        <v/>
      </c>
      <c r="M610" s="25">
        <f>IF(E610="","",IFERROR(IF(F610="",0.2,IF(AND(VLOOKUP(E610,'Vendor Master'!$B$5:$Q$54,7,FALSE)="Y",C610&gt;=VLOOKUP(E610,'Vendor Master'!$B$5:$Q$54,9,FALSE),C610&lt;=VLOOKUP(E610,'Vendor Master'!$B$5:$Q$54,10,FALSE)),VLOOKUP(E610,'Vendor Master'!$B$5:$Q$54,11,FALSE),VLOOKUP(E610,'Vendor Master'!$B$5:$Q$54,6,FALSE))),""))</f>
        <v/>
      </c>
      <c r="N610" s="30">
        <f>IF(OR(E610="",I610="",M610=""),"",I610*M610)</f>
        <v/>
      </c>
      <c r="O610" s="30">
        <f>IF(OR(E610="",L610=""),"",L610-IF(N610="",0,N610))</f>
        <v/>
      </c>
      <c r="P610" s="26" t="n"/>
      <c r="Q610" s="23" t="n"/>
      <c r="R610" s="28" t="n"/>
      <c r="S610" s="22">
        <f>IF(OR(R610="",O610=""),"",IF(ROUND(R610,2)=ROUND(O610,2),"OK","CHECK"))</f>
        <v/>
      </c>
      <c r="T610" s="31">
        <f>IF(OR(R610="",O610=""),"",R610-O610)</f>
        <v/>
      </c>
      <c r="U610" s="19" t="n"/>
      <c r="V610" s="23" t="n"/>
      <c r="W610" s="32">
        <f>IF(V610="","",IFERROR(VLOOKUP(V610,'Challan Master'!$B$5:$D$124,3,FALSE),""))</f>
        <v/>
      </c>
      <c r="X610" s="22">
        <f>IF(V610="","",IFERROR(VLOOKUP(V610,'Challan Master'!$B$5:$D$124,2,FALSE),""))</f>
        <v/>
      </c>
      <c r="Y610" s="23" t="n"/>
    </row>
    <row r="611">
      <c r="A611" s="22">
        <f>IF(C611="","",ROW()-4)</f>
        <v/>
      </c>
      <c r="B611" s="22">
        <f>IF(C611="","",IF(MONTH(C611)&lt;=3,"Q4",IF(MONTH(C611)&lt;=6,"Q1",IF(MONTH(C611)&lt;=9,"Q2","Q3"))))</f>
        <v/>
      </c>
      <c r="C611" s="26" t="n"/>
      <c r="D611" s="23" t="n"/>
      <c r="E611" s="19" t="n"/>
      <c r="F611" s="22">
        <f>IF(E611="","",IFERROR(VLOOKUP(E611,'Vendor Master'!$B$5:$Q$54,2,FALSE),""))</f>
        <v/>
      </c>
      <c r="G611" s="22">
        <f>IF(E611="","",IFERROR(VLOOKUP(E611,'Vendor Master'!$B$5:$Q$54,4,FALSE),""))</f>
        <v/>
      </c>
      <c r="H611" s="20">
        <f>IF(E611="","",IFERROR(VLOOKUP(G611,'Rate Master'!$B$5:$C$16,2,FALSE),""))</f>
        <v/>
      </c>
      <c r="I611" s="28" t="n"/>
      <c r="J611" s="29">
        <f>IF(E611="","",IFERROR(IF(VLOOKUP(E611,'Vendor Master'!$B$5:$Q$54,12,FALSE)="Y",VLOOKUP(E611,'Vendor Master'!$B$5:$Q$54,14,FALSE),0),""))</f>
        <v/>
      </c>
      <c r="K611" s="30">
        <f>IF(OR(E611="",I611="",J611=""),"",I611*J611)</f>
        <v/>
      </c>
      <c r="L611" s="30">
        <f>IF(OR(E611="",I611=""),"",I611+IF(K611="",0,K611))</f>
        <v/>
      </c>
      <c r="M611" s="25">
        <f>IF(E611="","",IFERROR(IF(F611="",0.2,IF(AND(VLOOKUP(E611,'Vendor Master'!$B$5:$Q$54,7,FALSE)="Y",C611&gt;=VLOOKUP(E611,'Vendor Master'!$B$5:$Q$54,9,FALSE),C611&lt;=VLOOKUP(E611,'Vendor Master'!$B$5:$Q$54,10,FALSE)),VLOOKUP(E611,'Vendor Master'!$B$5:$Q$54,11,FALSE),VLOOKUP(E611,'Vendor Master'!$B$5:$Q$54,6,FALSE))),""))</f>
        <v/>
      </c>
      <c r="N611" s="30">
        <f>IF(OR(E611="",I611="",M611=""),"",I611*M611)</f>
        <v/>
      </c>
      <c r="O611" s="30">
        <f>IF(OR(E611="",L611=""),"",L611-IF(N611="",0,N611))</f>
        <v/>
      </c>
      <c r="P611" s="26" t="n"/>
      <c r="Q611" s="23" t="n"/>
      <c r="R611" s="28" t="n"/>
      <c r="S611" s="22">
        <f>IF(OR(R611="",O611=""),"",IF(ROUND(R611,2)=ROUND(O611,2),"OK","CHECK"))</f>
        <v/>
      </c>
      <c r="T611" s="31">
        <f>IF(OR(R611="",O611=""),"",R611-O611)</f>
        <v/>
      </c>
      <c r="U611" s="19" t="n"/>
      <c r="V611" s="23" t="n"/>
      <c r="W611" s="32">
        <f>IF(V611="","",IFERROR(VLOOKUP(V611,'Challan Master'!$B$5:$D$124,3,FALSE),""))</f>
        <v/>
      </c>
      <c r="X611" s="22">
        <f>IF(V611="","",IFERROR(VLOOKUP(V611,'Challan Master'!$B$5:$D$124,2,FALSE),""))</f>
        <v/>
      </c>
      <c r="Y611" s="23" t="n"/>
    </row>
    <row r="612">
      <c r="A612" s="22">
        <f>IF(C612="","",ROW()-4)</f>
        <v/>
      </c>
      <c r="B612" s="22">
        <f>IF(C612="","",IF(MONTH(C612)&lt;=3,"Q4",IF(MONTH(C612)&lt;=6,"Q1",IF(MONTH(C612)&lt;=9,"Q2","Q3"))))</f>
        <v/>
      </c>
      <c r="C612" s="26" t="n"/>
      <c r="D612" s="23" t="n"/>
      <c r="E612" s="19" t="n"/>
      <c r="F612" s="22">
        <f>IF(E612="","",IFERROR(VLOOKUP(E612,'Vendor Master'!$B$5:$Q$54,2,FALSE),""))</f>
        <v/>
      </c>
      <c r="G612" s="22">
        <f>IF(E612="","",IFERROR(VLOOKUP(E612,'Vendor Master'!$B$5:$Q$54,4,FALSE),""))</f>
        <v/>
      </c>
      <c r="H612" s="20">
        <f>IF(E612="","",IFERROR(VLOOKUP(G612,'Rate Master'!$B$5:$C$16,2,FALSE),""))</f>
        <v/>
      </c>
      <c r="I612" s="28" t="n"/>
      <c r="J612" s="29">
        <f>IF(E612="","",IFERROR(IF(VLOOKUP(E612,'Vendor Master'!$B$5:$Q$54,12,FALSE)="Y",VLOOKUP(E612,'Vendor Master'!$B$5:$Q$54,14,FALSE),0),""))</f>
        <v/>
      </c>
      <c r="K612" s="30">
        <f>IF(OR(E612="",I612="",J612=""),"",I612*J612)</f>
        <v/>
      </c>
      <c r="L612" s="30">
        <f>IF(OR(E612="",I612=""),"",I612+IF(K612="",0,K612))</f>
        <v/>
      </c>
      <c r="M612" s="25">
        <f>IF(E612="","",IFERROR(IF(F612="",0.2,IF(AND(VLOOKUP(E612,'Vendor Master'!$B$5:$Q$54,7,FALSE)="Y",C612&gt;=VLOOKUP(E612,'Vendor Master'!$B$5:$Q$54,9,FALSE),C612&lt;=VLOOKUP(E612,'Vendor Master'!$B$5:$Q$54,10,FALSE)),VLOOKUP(E612,'Vendor Master'!$B$5:$Q$54,11,FALSE),VLOOKUP(E612,'Vendor Master'!$B$5:$Q$54,6,FALSE))),""))</f>
        <v/>
      </c>
      <c r="N612" s="30">
        <f>IF(OR(E612="",I612="",M612=""),"",I612*M612)</f>
        <v/>
      </c>
      <c r="O612" s="30">
        <f>IF(OR(E612="",L612=""),"",L612-IF(N612="",0,N612))</f>
        <v/>
      </c>
      <c r="P612" s="26" t="n"/>
      <c r="Q612" s="23" t="n"/>
      <c r="R612" s="28" t="n"/>
      <c r="S612" s="22">
        <f>IF(OR(R612="",O612=""),"",IF(ROUND(R612,2)=ROUND(O612,2),"OK","CHECK"))</f>
        <v/>
      </c>
      <c r="T612" s="31">
        <f>IF(OR(R612="",O612=""),"",R612-O612)</f>
        <v/>
      </c>
      <c r="U612" s="19" t="n"/>
      <c r="V612" s="23" t="n"/>
      <c r="W612" s="32">
        <f>IF(V612="","",IFERROR(VLOOKUP(V612,'Challan Master'!$B$5:$D$124,3,FALSE),""))</f>
        <v/>
      </c>
      <c r="X612" s="22">
        <f>IF(V612="","",IFERROR(VLOOKUP(V612,'Challan Master'!$B$5:$D$124,2,FALSE),""))</f>
        <v/>
      </c>
      <c r="Y612" s="23" t="n"/>
    </row>
    <row r="613">
      <c r="A613" s="22">
        <f>IF(C613="","",ROW()-4)</f>
        <v/>
      </c>
      <c r="B613" s="22">
        <f>IF(C613="","",IF(MONTH(C613)&lt;=3,"Q4",IF(MONTH(C613)&lt;=6,"Q1",IF(MONTH(C613)&lt;=9,"Q2","Q3"))))</f>
        <v/>
      </c>
      <c r="C613" s="26" t="n"/>
      <c r="D613" s="23" t="n"/>
      <c r="E613" s="19" t="n"/>
      <c r="F613" s="22">
        <f>IF(E613="","",IFERROR(VLOOKUP(E613,'Vendor Master'!$B$5:$Q$54,2,FALSE),""))</f>
        <v/>
      </c>
      <c r="G613" s="22">
        <f>IF(E613="","",IFERROR(VLOOKUP(E613,'Vendor Master'!$B$5:$Q$54,4,FALSE),""))</f>
        <v/>
      </c>
      <c r="H613" s="20">
        <f>IF(E613="","",IFERROR(VLOOKUP(G613,'Rate Master'!$B$5:$C$16,2,FALSE),""))</f>
        <v/>
      </c>
      <c r="I613" s="28" t="n"/>
      <c r="J613" s="29">
        <f>IF(E613="","",IFERROR(IF(VLOOKUP(E613,'Vendor Master'!$B$5:$Q$54,12,FALSE)="Y",VLOOKUP(E613,'Vendor Master'!$B$5:$Q$54,14,FALSE),0),""))</f>
        <v/>
      </c>
      <c r="K613" s="30">
        <f>IF(OR(E613="",I613="",J613=""),"",I613*J613)</f>
        <v/>
      </c>
      <c r="L613" s="30">
        <f>IF(OR(E613="",I613=""),"",I613+IF(K613="",0,K613))</f>
        <v/>
      </c>
      <c r="M613" s="25">
        <f>IF(E613="","",IFERROR(IF(F613="",0.2,IF(AND(VLOOKUP(E613,'Vendor Master'!$B$5:$Q$54,7,FALSE)="Y",C613&gt;=VLOOKUP(E613,'Vendor Master'!$B$5:$Q$54,9,FALSE),C613&lt;=VLOOKUP(E613,'Vendor Master'!$B$5:$Q$54,10,FALSE)),VLOOKUP(E613,'Vendor Master'!$B$5:$Q$54,11,FALSE),VLOOKUP(E613,'Vendor Master'!$B$5:$Q$54,6,FALSE))),""))</f>
        <v/>
      </c>
      <c r="N613" s="30">
        <f>IF(OR(E613="",I613="",M613=""),"",I613*M613)</f>
        <v/>
      </c>
      <c r="O613" s="30">
        <f>IF(OR(E613="",L613=""),"",L613-IF(N613="",0,N613))</f>
        <v/>
      </c>
      <c r="P613" s="26" t="n"/>
      <c r="Q613" s="23" t="n"/>
      <c r="R613" s="28" t="n"/>
      <c r="S613" s="22">
        <f>IF(OR(R613="",O613=""),"",IF(ROUND(R613,2)=ROUND(O613,2),"OK","CHECK"))</f>
        <v/>
      </c>
      <c r="T613" s="31">
        <f>IF(OR(R613="",O613=""),"",R613-O613)</f>
        <v/>
      </c>
      <c r="U613" s="19" t="n"/>
      <c r="V613" s="23" t="n"/>
      <c r="W613" s="32">
        <f>IF(V613="","",IFERROR(VLOOKUP(V613,'Challan Master'!$B$5:$D$124,3,FALSE),""))</f>
        <v/>
      </c>
      <c r="X613" s="22">
        <f>IF(V613="","",IFERROR(VLOOKUP(V613,'Challan Master'!$B$5:$D$124,2,FALSE),""))</f>
        <v/>
      </c>
      <c r="Y613" s="23" t="n"/>
    </row>
    <row r="614">
      <c r="A614" s="22">
        <f>IF(C614="","",ROW()-4)</f>
        <v/>
      </c>
      <c r="B614" s="22">
        <f>IF(C614="","",IF(MONTH(C614)&lt;=3,"Q4",IF(MONTH(C614)&lt;=6,"Q1",IF(MONTH(C614)&lt;=9,"Q2","Q3"))))</f>
        <v/>
      </c>
      <c r="C614" s="26" t="n"/>
      <c r="D614" s="23" t="n"/>
      <c r="E614" s="19" t="n"/>
      <c r="F614" s="22">
        <f>IF(E614="","",IFERROR(VLOOKUP(E614,'Vendor Master'!$B$5:$Q$54,2,FALSE),""))</f>
        <v/>
      </c>
      <c r="G614" s="22">
        <f>IF(E614="","",IFERROR(VLOOKUP(E614,'Vendor Master'!$B$5:$Q$54,4,FALSE),""))</f>
        <v/>
      </c>
      <c r="H614" s="20">
        <f>IF(E614="","",IFERROR(VLOOKUP(G614,'Rate Master'!$B$5:$C$16,2,FALSE),""))</f>
        <v/>
      </c>
      <c r="I614" s="28" t="n"/>
      <c r="J614" s="29">
        <f>IF(E614="","",IFERROR(IF(VLOOKUP(E614,'Vendor Master'!$B$5:$Q$54,12,FALSE)="Y",VLOOKUP(E614,'Vendor Master'!$B$5:$Q$54,14,FALSE),0),""))</f>
        <v/>
      </c>
      <c r="K614" s="30">
        <f>IF(OR(E614="",I614="",J614=""),"",I614*J614)</f>
        <v/>
      </c>
      <c r="L614" s="30">
        <f>IF(OR(E614="",I614=""),"",I614+IF(K614="",0,K614))</f>
        <v/>
      </c>
      <c r="M614" s="25">
        <f>IF(E614="","",IFERROR(IF(F614="",0.2,IF(AND(VLOOKUP(E614,'Vendor Master'!$B$5:$Q$54,7,FALSE)="Y",C614&gt;=VLOOKUP(E614,'Vendor Master'!$B$5:$Q$54,9,FALSE),C614&lt;=VLOOKUP(E614,'Vendor Master'!$B$5:$Q$54,10,FALSE)),VLOOKUP(E614,'Vendor Master'!$B$5:$Q$54,11,FALSE),VLOOKUP(E614,'Vendor Master'!$B$5:$Q$54,6,FALSE))),""))</f>
        <v/>
      </c>
      <c r="N614" s="30">
        <f>IF(OR(E614="",I614="",M614=""),"",I614*M614)</f>
        <v/>
      </c>
      <c r="O614" s="30">
        <f>IF(OR(E614="",L614=""),"",L614-IF(N614="",0,N614))</f>
        <v/>
      </c>
      <c r="P614" s="26" t="n"/>
      <c r="Q614" s="23" t="n"/>
      <c r="R614" s="28" t="n"/>
      <c r="S614" s="22">
        <f>IF(OR(R614="",O614=""),"",IF(ROUND(R614,2)=ROUND(O614,2),"OK","CHECK"))</f>
        <v/>
      </c>
      <c r="T614" s="31">
        <f>IF(OR(R614="",O614=""),"",R614-O614)</f>
        <v/>
      </c>
      <c r="U614" s="19" t="n"/>
      <c r="V614" s="23" t="n"/>
      <c r="W614" s="32">
        <f>IF(V614="","",IFERROR(VLOOKUP(V614,'Challan Master'!$B$5:$D$124,3,FALSE),""))</f>
        <v/>
      </c>
      <c r="X614" s="22">
        <f>IF(V614="","",IFERROR(VLOOKUP(V614,'Challan Master'!$B$5:$D$124,2,FALSE),""))</f>
        <v/>
      </c>
      <c r="Y614" s="23" t="n"/>
    </row>
    <row r="615">
      <c r="A615" s="22">
        <f>IF(C615="","",ROW()-4)</f>
        <v/>
      </c>
      <c r="B615" s="22">
        <f>IF(C615="","",IF(MONTH(C615)&lt;=3,"Q4",IF(MONTH(C615)&lt;=6,"Q1",IF(MONTH(C615)&lt;=9,"Q2","Q3"))))</f>
        <v/>
      </c>
      <c r="C615" s="26" t="n"/>
      <c r="D615" s="23" t="n"/>
      <c r="E615" s="19" t="n"/>
      <c r="F615" s="22">
        <f>IF(E615="","",IFERROR(VLOOKUP(E615,'Vendor Master'!$B$5:$Q$54,2,FALSE),""))</f>
        <v/>
      </c>
      <c r="G615" s="22">
        <f>IF(E615="","",IFERROR(VLOOKUP(E615,'Vendor Master'!$B$5:$Q$54,4,FALSE),""))</f>
        <v/>
      </c>
      <c r="H615" s="20">
        <f>IF(E615="","",IFERROR(VLOOKUP(G615,'Rate Master'!$B$5:$C$16,2,FALSE),""))</f>
        <v/>
      </c>
      <c r="I615" s="28" t="n"/>
      <c r="J615" s="29">
        <f>IF(E615="","",IFERROR(IF(VLOOKUP(E615,'Vendor Master'!$B$5:$Q$54,12,FALSE)="Y",VLOOKUP(E615,'Vendor Master'!$B$5:$Q$54,14,FALSE),0),""))</f>
        <v/>
      </c>
      <c r="K615" s="30">
        <f>IF(OR(E615="",I615="",J615=""),"",I615*J615)</f>
        <v/>
      </c>
      <c r="L615" s="30">
        <f>IF(OR(E615="",I615=""),"",I615+IF(K615="",0,K615))</f>
        <v/>
      </c>
      <c r="M615" s="25">
        <f>IF(E615="","",IFERROR(IF(F615="",0.2,IF(AND(VLOOKUP(E615,'Vendor Master'!$B$5:$Q$54,7,FALSE)="Y",C615&gt;=VLOOKUP(E615,'Vendor Master'!$B$5:$Q$54,9,FALSE),C615&lt;=VLOOKUP(E615,'Vendor Master'!$B$5:$Q$54,10,FALSE)),VLOOKUP(E615,'Vendor Master'!$B$5:$Q$54,11,FALSE),VLOOKUP(E615,'Vendor Master'!$B$5:$Q$54,6,FALSE))),""))</f>
        <v/>
      </c>
      <c r="N615" s="30">
        <f>IF(OR(E615="",I615="",M615=""),"",I615*M615)</f>
        <v/>
      </c>
      <c r="O615" s="30">
        <f>IF(OR(E615="",L615=""),"",L615-IF(N615="",0,N615))</f>
        <v/>
      </c>
      <c r="P615" s="26" t="n"/>
      <c r="Q615" s="23" t="n"/>
      <c r="R615" s="28" t="n"/>
      <c r="S615" s="22">
        <f>IF(OR(R615="",O615=""),"",IF(ROUND(R615,2)=ROUND(O615,2),"OK","CHECK"))</f>
        <v/>
      </c>
      <c r="T615" s="31">
        <f>IF(OR(R615="",O615=""),"",R615-O615)</f>
        <v/>
      </c>
      <c r="U615" s="19" t="n"/>
      <c r="V615" s="23" t="n"/>
      <c r="W615" s="32">
        <f>IF(V615="","",IFERROR(VLOOKUP(V615,'Challan Master'!$B$5:$D$124,3,FALSE),""))</f>
        <v/>
      </c>
      <c r="X615" s="22">
        <f>IF(V615="","",IFERROR(VLOOKUP(V615,'Challan Master'!$B$5:$D$124,2,FALSE),""))</f>
        <v/>
      </c>
      <c r="Y615" s="23" t="n"/>
    </row>
    <row r="616">
      <c r="A616" s="22">
        <f>IF(C616="","",ROW()-4)</f>
        <v/>
      </c>
      <c r="B616" s="22">
        <f>IF(C616="","",IF(MONTH(C616)&lt;=3,"Q4",IF(MONTH(C616)&lt;=6,"Q1",IF(MONTH(C616)&lt;=9,"Q2","Q3"))))</f>
        <v/>
      </c>
      <c r="C616" s="26" t="n"/>
      <c r="D616" s="23" t="n"/>
      <c r="E616" s="19" t="n"/>
      <c r="F616" s="22">
        <f>IF(E616="","",IFERROR(VLOOKUP(E616,'Vendor Master'!$B$5:$Q$54,2,FALSE),""))</f>
        <v/>
      </c>
      <c r="G616" s="22">
        <f>IF(E616="","",IFERROR(VLOOKUP(E616,'Vendor Master'!$B$5:$Q$54,4,FALSE),""))</f>
        <v/>
      </c>
      <c r="H616" s="20">
        <f>IF(E616="","",IFERROR(VLOOKUP(G616,'Rate Master'!$B$5:$C$16,2,FALSE),""))</f>
        <v/>
      </c>
      <c r="I616" s="28" t="n"/>
      <c r="J616" s="29">
        <f>IF(E616="","",IFERROR(IF(VLOOKUP(E616,'Vendor Master'!$B$5:$Q$54,12,FALSE)="Y",VLOOKUP(E616,'Vendor Master'!$B$5:$Q$54,14,FALSE),0),""))</f>
        <v/>
      </c>
      <c r="K616" s="30">
        <f>IF(OR(E616="",I616="",J616=""),"",I616*J616)</f>
        <v/>
      </c>
      <c r="L616" s="30">
        <f>IF(OR(E616="",I616=""),"",I616+IF(K616="",0,K616))</f>
        <v/>
      </c>
      <c r="M616" s="25">
        <f>IF(E616="","",IFERROR(IF(F616="",0.2,IF(AND(VLOOKUP(E616,'Vendor Master'!$B$5:$Q$54,7,FALSE)="Y",C616&gt;=VLOOKUP(E616,'Vendor Master'!$B$5:$Q$54,9,FALSE),C616&lt;=VLOOKUP(E616,'Vendor Master'!$B$5:$Q$54,10,FALSE)),VLOOKUP(E616,'Vendor Master'!$B$5:$Q$54,11,FALSE),VLOOKUP(E616,'Vendor Master'!$B$5:$Q$54,6,FALSE))),""))</f>
        <v/>
      </c>
      <c r="N616" s="30">
        <f>IF(OR(E616="",I616="",M616=""),"",I616*M616)</f>
        <v/>
      </c>
      <c r="O616" s="30">
        <f>IF(OR(E616="",L616=""),"",L616-IF(N616="",0,N616))</f>
        <v/>
      </c>
      <c r="P616" s="26" t="n"/>
      <c r="Q616" s="23" t="n"/>
      <c r="R616" s="28" t="n"/>
      <c r="S616" s="22">
        <f>IF(OR(R616="",O616=""),"",IF(ROUND(R616,2)=ROUND(O616,2),"OK","CHECK"))</f>
        <v/>
      </c>
      <c r="T616" s="31">
        <f>IF(OR(R616="",O616=""),"",R616-O616)</f>
        <v/>
      </c>
      <c r="U616" s="19" t="n"/>
      <c r="V616" s="23" t="n"/>
      <c r="W616" s="32">
        <f>IF(V616="","",IFERROR(VLOOKUP(V616,'Challan Master'!$B$5:$D$124,3,FALSE),""))</f>
        <v/>
      </c>
      <c r="X616" s="22">
        <f>IF(V616="","",IFERROR(VLOOKUP(V616,'Challan Master'!$B$5:$D$124,2,FALSE),""))</f>
        <v/>
      </c>
      <c r="Y616" s="23" t="n"/>
    </row>
    <row r="617">
      <c r="A617" s="22">
        <f>IF(C617="","",ROW()-4)</f>
        <v/>
      </c>
      <c r="B617" s="22">
        <f>IF(C617="","",IF(MONTH(C617)&lt;=3,"Q4",IF(MONTH(C617)&lt;=6,"Q1",IF(MONTH(C617)&lt;=9,"Q2","Q3"))))</f>
        <v/>
      </c>
      <c r="C617" s="26" t="n"/>
      <c r="D617" s="23" t="n"/>
      <c r="E617" s="19" t="n"/>
      <c r="F617" s="22">
        <f>IF(E617="","",IFERROR(VLOOKUP(E617,'Vendor Master'!$B$5:$Q$54,2,FALSE),""))</f>
        <v/>
      </c>
      <c r="G617" s="22">
        <f>IF(E617="","",IFERROR(VLOOKUP(E617,'Vendor Master'!$B$5:$Q$54,4,FALSE),""))</f>
        <v/>
      </c>
      <c r="H617" s="20">
        <f>IF(E617="","",IFERROR(VLOOKUP(G617,'Rate Master'!$B$5:$C$16,2,FALSE),""))</f>
        <v/>
      </c>
      <c r="I617" s="28" t="n"/>
      <c r="J617" s="29">
        <f>IF(E617="","",IFERROR(IF(VLOOKUP(E617,'Vendor Master'!$B$5:$Q$54,12,FALSE)="Y",VLOOKUP(E617,'Vendor Master'!$B$5:$Q$54,14,FALSE),0),""))</f>
        <v/>
      </c>
      <c r="K617" s="30">
        <f>IF(OR(E617="",I617="",J617=""),"",I617*J617)</f>
        <v/>
      </c>
      <c r="L617" s="30">
        <f>IF(OR(E617="",I617=""),"",I617+IF(K617="",0,K617))</f>
        <v/>
      </c>
      <c r="M617" s="25">
        <f>IF(E617="","",IFERROR(IF(F617="",0.2,IF(AND(VLOOKUP(E617,'Vendor Master'!$B$5:$Q$54,7,FALSE)="Y",C617&gt;=VLOOKUP(E617,'Vendor Master'!$B$5:$Q$54,9,FALSE),C617&lt;=VLOOKUP(E617,'Vendor Master'!$B$5:$Q$54,10,FALSE)),VLOOKUP(E617,'Vendor Master'!$B$5:$Q$54,11,FALSE),VLOOKUP(E617,'Vendor Master'!$B$5:$Q$54,6,FALSE))),""))</f>
        <v/>
      </c>
      <c r="N617" s="30">
        <f>IF(OR(E617="",I617="",M617=""),"",I617*M617)</f>
        <v/>
      </c>
      <c r="O617" s="30">
        <f>IF(OR(E617="",L617=""),"",L617-IF(N617="",0,N617))</f>
        <v/>
      </c>
      <c r="P617" s="26" t="n"/>
      <c r="Q617" s="23" t="n"/>
      <c r="R617" s="28" t="n"/>
      <c r="S617" s="22">
        <f>IF(OR(R617="",O617=""),"",IF(ROUND(R617,2)=ROUND(O617,2),"OK","CHECK"))</f>
        <v/>
      </c>
      <c r="T617" s="31">
        <f>IF(OR(R617="",O617=""),"",R617-O617)</f>
        <v/>
      </c>
      <c r="U617" s="19" t="n"/>
      <c r="V617" s="23" t="n"/>
      <c r="W617" s="32">
        <f>IF(V617="","",IFERROR(VLOOKUP(V617,'Challan Master'!$B$5:$D$124,3,FALSE),""))</f>
        <v/>
      </c>
      <c r="X617" s="22">
        <f>IF(V617="","",IFERROR(VLOOKUP(V617,'Challan Master'!$B$5:$D$124,2,FALSE),""))</f>
        <v/>
      </c>
      <c r="Y617" s="23" t="n"/>
    </row>
    <row r="618">
      <c r="A618" s="22">
        <f>IF(C618="","",ROW()-4)</f>
        <v/>
      </c>
      <c r="B618" s="22">
        <f>IF(C618="","",IF(MONTH(C618)&lt;=3,"Q4",IF(MONTH(C618)&lt;=6,"Q1",IF(MONTH(C618)&lt;=9,"Q2","Q3"))))</f>
        <v/>
      </c>
      <c r="C618" s="26" t="n"/>
      <c r="D618" s="23" t="n"/>
      <c r="E618" s="19" t="n"/>
      <c r="F618" s="22">
        <f>IF(E618="","",IFERROR(VLOOKUP(E618,'Vendor Master'!$B$5:$Q$54,2,FALSE),""))</f>
        <v/>
      </c>
      <c r="G618" s="22">
        <f>IF(E618="","",IFERROR(VLOOKUP(E618,'Vendor Master'!$B$5:$Q$54,4,FALSE),""))</f>
        <v/>
      </c>
      <c r="H618" s="20">
        <f>IF(E618="","",IFERROR(VLOOKUP(G618,'Rate Master'!$B$5:$C$16,2,FALSE),""))</f>
        <v/>
      </c>
      <c r="I618" s="28" t="n"/>
      <c r="J618" s="29">
        <f>IF(E618="","",IFERROR(IF(VLOOKUP(E618,'Vendor Master'!$B$5:$Q$54,12,FALSE)="Y",VLOOKUP(E618,'Vendor Master'!$B$5:$Q$54,14,FALSE),0),""))</f>
        <v/>
      </c>
      <c r="K618" s="30">
        <f>IF(OR(E618="",I618="",J618=""),"",I618*J618)</f>
        <v/>
      </c>
      <c r="L618" s="30">
        <f>IF(OR(E618="",I618=""),"",I618+IF(K618="",0,K618))</f>
        <v/>
      </c>
      <c r="M618" s="25">
        <f>IF(E618="","",IFERROR(IF(F618="",0.2,IF(AND(VLOOKUP(E618,'Vendor Master'!$B$5:$Q$54,7,FALSE)="Y",C618&gt;=VLOOKUP(E618,'Vendor Master'!$B$5:$Q$54,9,FALSE),C618&lt;=VLOOKUP(E618,'Vendor Master'!$B$5:$Q$54,10,FALSE)),VLOOKUP(E618,'Vendor Master'!$B$5:$Q$54,11,FALSE),VLOOKUP(E618,'Vendor Master'!$B$5:$Q$54,6,FALSE))),""))</f>
        <v/>
      </c>
      <c r="N618" s="30">
        <f>IF(OR(E618="",I618="",M618=""),"",I618*M618)</f>
        <v/>
      </c>
      <c r="O618" s="30">
        <f>IF(OR(E618="",L618=""),"",L618-IF(N618="",0,N618))</f>
        <v/>
      </c>
      <c r="P618" s="26" t="n"/>
      <c r="Q618" s="23" t="n"/>
      <c r="R618" s="28" t="n"/>
      <c r="S618" s="22">
        <f>IF(OR(R618="",O618=""),"",IF(ROUND(R618,2)=ROUND(O618,2),"OK","CHECK"))</f>
        <v/>
      </c>
      <c r="T618" s="31">
        <f>IF(OR(R618="",O618=""),"",R618-O618)</f>
        <v/>
      </c>
      <c r="U618" s="19" t="n"/>
      <c r="V618" s="23" t="n"/>
      <c r="W618" s="32">
        <f>IF(V618="","",IFERROR(VLOOKUP(V618,'Challan Master'!$B$5:$D$124,3,FALSE),""))</f>
        <v/>
      </c>
      <c r="X618" s="22">
        <f>IF(V618="","",IFERROR(VLOOKUP(V618,'Challan Master'!$B$5:$D$124,2,FALSE),""))</f>
        <v/>
      </c>
      <c r="Y618" s="23" t="n"/>
    </row>
    <row r="619">
      <c r="A619" s="22">
        <f>IF(C619="","",ROW()-4)</f>
        <v/>
      </c>
      <c r="B619" s="22">
        <f>IF(C619="","",IF(MONTH(C619)&lt;=3,"Q4",IF(MONTH(C619)&lt;=6,"Q1",IF(MONTH(C619)&lt;=9,"Q2","Q3"))))</f>
        <v/>
      </c>
      <c r="C619" s="26" t="n"/>
      <c r="D619" s="23" t="n"/>
      <c r="E619" s="19" t="n"/>
      <c r="F619" s="22">
        <f>IF(E619="","",IFERROR(VLOOKUP(E619,'Vendor Master'!$B$5:$Q$54,2,FALSE),""))</f>
        <v/>
      </c>
      <c r="G619" s="22">
        <f>IF(E619="","",IFERROR(VLOOKUP(E619,'Vendor Master'!$B$5:$Q$54,4,FALSE),""))</f>
        <v/>
      </c>
      <c r="H619" s="20">
        <f>IF(E619="","",IFERROR(VLOOKUP(G619,'Rate Master'!$B$5:$C$16,2,FALSE),""))</f>
        <v/>
      </c>
      <c r="I619" s="28" t="n"/>
      <c r="J619" s="29">
        <f>IF(E619="","",IFERROR(IF(VLOOKUP(E619,'Vendor Master'!$B$5:$Q$54,12,FALSE)="Y",VLOOKUP(E619,'Vendor Master'!$B$5:$Q$54,14,FALSE),0),""))</f>
        <v/>
      </c>
      <c r="K619" s="30">
        <f>IF(OR(E619="",I619="",J619=""),"",I619*J619)</f>
        <v/>
      </c>
      <c r="L619" s="30">
        <f>IF(OR(E619="",I619=""),"",I619+IF(K619="",0,K619))</f>
        <v/>
      </c>
      <c r="M619" s="25">
        <f>IF(E619="","",IFERROR(IF(F619="",0.2,IF(AND(VLOOKUP(E619,'Vendor Master'!$B$5:$Q$54,7,FALSE)="Y",C619&gt;=VLOOKUP(E619,'Vendor Master'!$B$5:$Q$54,9,FALSE),C619&lt;=VLOOKUP(E619,'Vendor Master'!$B$5:$Q$54,10,FALSE)),VLOOKUP(E619,'Vendor Master'!$B$5:$Q$54,11,FALSE),VLOOKUP(E619,'Vendor Master'!$B$5:$Q$54,6,FALSE))),""))</f>
        <v/>
      </c>
      <c r="N619" s="30">
        <f>IF(OR(E619="",I619="",M619=""),"",I619*M619)</f>
        <v/>
      </c>
      <c r="O619" s="30">
        <f>IF(OR(E619="",L619=""),"",L619-IF(N619="",0,N619))</f>
        <v/>
      </c>
      <c r="P619" s="26" t="n"/>
      <c r="Q619" s="23" t="n"/>
      <c r="R619" s="28" t="n"/>
      <c r="S619" s="22">
        <f>IF(OR(R619="",O619=""),"",IF(ROUND(R619,2)=ROUND(O619,2),"OK","CHECK"))</f>
        <v/>
      </c>
      <c r="T619" s="31">
        <f>IF(OR(R619="",O619=""),"",R619-O619)</f>
        <v/>
      </c>
      <c r="U619" s="19" t="n"/>
      <c r="V619" s="23" t="n"/>
      <c r="W619" s="32">
        <f>IF(V619="","",IFERROR(VLOOKUP(V619,'Challan Master'!$B$5:$D$124,3,FALSE),""))</f>
        <v/>
      </c>
      <c r="X619" s="22">
        <f>IF(V619="","",IFERROR(VLOOKUP(V619,'Challan Master'!$B$5:$D$124,2,FALSE),""))</f>
        <v/>
      </c>
      <c r="Y619" s="23" t="n"/>
    </row>
    <row r="620">
      <c r="A620" s="22">
        <f>IF(C620="","",ROW()-4)</f>
        <v/>
      </c>
      <c r="B620" s="22">
        <f>IF(C620="","",IF(MONTH(C620)&lt;=3,"Q4",IF(MONTH(C620)&lt;=6,"Q1",IF(MONTH(C620)&lt;=9,"Q2","Q3"))))</f>
        <v/>
      </c>
      <c r="C620" s="26" t="n"/>
      <c r="D620" s="23" t="n"/>
      <c r="E620" s="19" t="n"/>
      <c r="F620" s="22">
        <f>IF(E620="","",IFERROR(VLOOKUP(E620,'Vendor Master'!$B$5:$Q$54,2,FALSE),""))</f>
        <v/>
      </c>
      <c r="G620" s="22">
        <f>IF(E620="","",IFERROR(VLOOKUP(E620,'Vendor Master'!$B$5:$Q$54,4,FALSE),""))</f>
        <v/>
      </c>
      <c r="H620" s="20">
        <f>IF(E620="","",IFERROR(VLOOKUP(G620,'Rate Master'!$B$5:$C$16,2,FALSE),""))</f>
        <v/>
      </c>
      <c r="I620" s="28" t="n"/>
      <c r="J620" s="29">
        <f>IF(E620="","",IFERROR(IF(VLOOKUP(E620,'Vendor Master'!$B$5:$Q$54,12,FALSE)="Y",VLOOKUP(E620,'Vendor Master'!$B$5:$Q$54,14,FALSE),0),""))</f>
        <v/>
      </c>
      <c r="K620" s="30">
        <f>IF(OR(E620="",I620="",J620=""),"",I620*J620)</f>
        <v/>
      </c>
      <c r="L620" s="30">
        <f>IF(OR(E620="",I620=""),"",I620+IF(K620="",0,K620))</f>
        <v/>
      </c>
      <c r="M620" s="25">
        <f>IF(E620="","",IFERROR(IF(F620="",0.2,IF(AND(VLOOKUP(E620,'Vendor Master'!$B$5:$Q$54,7,FALSE)="Y",C620&gt;=VLOOKUP(E620,'Vendor Master'!$B$5:$Q$54,9,FALSE),C620&lt;=VLOOKUP(E620,'Vendor Master'!$B$5:$Q$54,10,FALSE)),VLOOKUP(E620,'Vendor Master'!$B$5:$Q$54,11,FALSE),VLOOKUP(E620,'Vendor Master'!$B$5:$Q$54,6,FALSE))),""))</f>
        <v/>
      </c>
      <c r="N620" s="30">
        <f>IF(OR(E620="",I620="",M620=""),"",I620*M620)</f>
        <v/>
      </c>
      <c r="O620" s="30">
        <f>IF(OR(E620="",L620=""),"",L620-IF(N620="",0,N620))</f>
        <v/>
      </c>
      <c r="P620" s="26" t="n"/>
      <c r="Q620" s="23" t="n"/>
      <c r="R620" s="28" t="n"/>
      <c r="S620" s="22">
        <f>IF(OR(R620="",O620=""),"",IF(ROUND(R620,2)=ROUND(O620,2),"OK","CHECK"))</f>
        <v/>
      </c>
      <c r="T620" s="31">
        <f>IF(OR(R620="",O620=""),"",R620-O620)</f>
        <v/>
      </c>
      <c r="U620" s="19" t="n"/>
      <c r="V620" s="23" t="n"/>
      <c r="W620" s="32">
        <f>IF(V620="","",IFERROR(VLOOKUP(V620,'Challan Master'!$B$5:$D$124,3,FALSE),""))</f>
        <v/>
      </c>
      <c r="X620" s="22">
        <f>IF(V620="","",IFERROR(VLOOKUP(V620,'Challan Master'!$B$5:$D$124,2,FALSE),""))</f>
        <v/>
      </c>
      <c r="Y620" s="23" t="n"/>
    </row>
    <row r="621">
      <c r="A621" s="22">
        <f>IF(C621="","",ROW()-4)</f>
        <v/>
      </c>
      <c r="B621" s="22">
        <f>IF(C621="","",IF(MONTH(C621)&lt;=3,"Q4",IF(MONTH(C621)&lt;=6,"Q1",IF(MONTH(C621)&lt;=9,"Q2","Q3"))))</f>
        <v/>
      </c>
      <c r="C621" s="26" t="n"/>
      <c r="D621" s="23" t="n"/>
      <c r="E621" s="19" t="n"/>
      <c r="F621" s="22">
        <f>IF(E621="","",IFERROR(VLOOKUP(E621,'Vendor Master'!$B$5:$Q$54,2,FALSE),""))</f>
        <v/>
      </c>
      <c r="G621" s="22">
        <f>IF(E621="","",IFERROR(VLOOKUP(E621,'Vendor Master'!$B$5:$Q$54,4,FALSE),""))</f>
        <v/>
      </c>
      <c r="H621" s="20">
        <f>IF(E621="","",IFERROR(VLOOKUP(G621,'Rate Master'!$B$5:$C$16,2,FALSE),""))</f>
        <v/>
      </c>
      <c r="I621" s="28" t="n"/>
      <c r="J621" s="29">
        <f>IF(E621="","",IFERROR(IF(VLOOKUP(E621,'Vendor Master'!$B$5:$Q$54,12,FALSE)="Y",VLOOKUP(E621,'Vendor Master'!$B$5:$Q$54,14,FALSE),0),""))</f>
        <v/>
      </c>
      <c r="K621" s="30">
        <f>IF(OR(E621="",I621="",J621=""),"",I621*J621)</f>
        <v/>
      </c>
      <c r="L621" s="30">
        <f>IF(OR(E621="",I621=""),"",I621+IF(K621="",0,K621))</f>
        <v/>
      </c>
      <c r="M621" s="25">
        <f>IF(E621="","",IFERROR(IF(F621="",0.2,IF(AND(VLOOKUP(E621,'Vendor Master'!$B$5:$Q$54,7,FALSE)="Y",C621&gt;=VLOOKUP(E621,'Vendor Master'!$B$5:$Q$54,9,FALSE),C621&lt;=VLOOKUP(E621,'Vendor Master'!$B$5:$Q$54,10,FALSE)),VLOOKUP(E621,'Vendor Master'!$B$5:$Q$54,11,FALSE),VLOOKUP(E621,'Vendor Master'!$B$5:$Q$54,6,FALSE))),""))</f>
        <v/>
      </c>
      <c r="N621" s="30">
        <f>IF(OR(E621="",I621="",M621=""),"",I621*M621)</f>
        <v/>
      </c>
      <c r="O621" s="30">
        <f>IF(OR(E621="",L621=""),"",L621-IF(N621="",0,N621))</f>
        <v/>
      </c>
      <c r="P621" s="26" t="n"/>
      <c r="Q621" s="23" t="n"/>
      <c r="R621" s="28" t="n"/>
      <c r="S621" s="22">
        <f>IF(OR(R621="",O621=""),"",IF(ROUND(R621,2)=ROUND(O621,2),"OK","CHECK"))</f>
        <v/>
      </c>
      <c r="T621" s="31">
        <f>IF(OR(R621="",O621=""),"",R621-O621)</f>
        <v/>
      </c>
      <c r="U621" s="19" t="n"/>
      <c r="V621" s="23" t="n"/>
      <c r="W621" s="32">
        <f>IF(V621="","",IFERROR(VLOOKUP(V621,'Challan Master'!$B$5:$D$124,3,FALSE),""))</f>
        <v/>
      </c>
      <c r="X621" s="22">
        <f>IF(V621="","",IFERROR(VLOOKUP(V621,'Challan Master'!$B$5:$D$124,2,FALSE),""))</f>
        <v/>
      </c>
      <c r="Y621" s="23" t="n"/>
    </row>
    <row r="622">
      <c r="A622" s="22">
        <f>IF(C622="","",ROW()-4)</f>
        <v/>
      </c>
      <c r="B622" s="22">
        <f>IF(C622="","",IF(MONTH(C622)&lt;=3,"Q4",IF(MONTH(C622)&lt;=6,"Q1",IF(MONTH(C622)&lt;=9,"Q2","Q3"))))</f>
        <v/>
      </c>
      <c r="C622" s="26" t="n"/>
      <c r="D622" s="23" t="n"/>
      <c r="E622" s="19" t="n"/>
      <c r="F622" s="22">
        <f>IF(E622="","",IFERROR(VLOOKUP(E622,'Vendor Master'!$B$5:$Q$54,2,FALSE),""))</f>
        <v/>
      </c>
      <c r="G622" s="22">
        <f>IF(E622="","",IFERROR(VLOOKUP(E622,'Vendor Master'!$B$5:$Q$54,4,FALSE),""))</f>
        <v/>
      </c>
      <c r="H622" s="20">
        <f>IF(E622="","",IFERROR(VLOOKUP(G622,'Rate Master'!$B$5:$C$16,2,FALSE),""))</f>
        <v/>
      </c>
      <c r="I622" s="28" t="n"/>
      <c r="J622" s="29">
        <f>IF(E622="","",IFERROR(IF(VLOOKUP(E622,'Vendor Master'!$B$5:$Q$54,12,FALSE)="Y",VLOOKUP(E622,'Vendor Master'!$B$5:$Q$54,14,FALSE),0),""))</f>
        <v/>
      </c>
      <c r="K622" s="30">
        <f>IF(OR(E622="",I622="",J622=""),"",I622*J622)</f>
        <v/>
      </c>
      <c r="L622" s="30">
        <f>IF(OR(E622="",I622=""),"",I622+IF(K622="",0,K622))</f>
        <v/>
      </c>
      <c r="M622" s="25">
        <f>IF(E622="","",IFERROR(IF(F622="",0.2,IF(AND(VLOOKUP(E622,'Vendor Master'!$B$5:$Q$54,7,FALSE)="Y",C622&gt;=VLOOKUP(E622,'Vendor Master'!$B$5:$Q$54,9,FALSE),C622&lt;=VLOOKUP(E622,'Vendor Master'!$B$5:$Q$54,10,FALSE)),VLOOKUP(E622,'Vendor Master'!$B$5:$Q$54,11,FALSE),VLOOKUP(E622,'Vendor Master'!$B$5:$Q$54,6,FALSE))),""))</f>
        <v/>
      </c>
      <c r="N622" s="30">
        <f>IF(OR(E622="",I622="",M622=""),"",I622*M622)</f>
        <v/>
      </c>
      <c r="O622" s="30">
        <f>IF(OR(E622="",L622=""),"",L622-IF(N622="",0,N622))</f>
        <v/>
      </c>
      <c r="P622" s="26" t="n"/>
      <c r="Q622" s="23" t="n"/>
      <c r="R622" s="28" t="n"/>
      <c r="S622" s="22">
        <f>IF(OR(R622="",O622=""),"",IF(ROUND(R622,2)=ROUND(O622,2),"OK","CHECK"))</f>
        <v/>
      </c>
      <c r="T622" s="31">
        <f>IF(OR(R622="",O622=""),"",R622-O622)</f>
        <v/>
      </c>
      <c r="U622" s="19" t="n"/>
      <c r="V622" s="23" t="n"/>
      <c r="W622" s="32">
        <f>IF(V622="","",IFERROR(VLOOKUP(V622,'Challan Master'!$B$5:$D$124,3,FALSE),""))</f>
        <v/>
      </c>
      <c r="X622" s="22">
        <f>IF(V622="","",IFERROR(VLOOKUP(V622,'Challan Master'!$B$5:$D$124,2,FALSE),""))</f>
        <v/>
      </c>
      <c r="Y622" s="23" t="n"/>
    </row>
    <row r="623">
      <c r="A623" s="22">
        <f>IF(C623="","",ROW()-4)</f>
        <v/>
      </c>
      <c r="B623" s="22">
        <f>IF(C623="","",IF(MONTH(C623)&lt;=3,"Q4",IF(MONTH(C623)&lt;=6,"Q1",IF(MONTH(C623)&lt;=9,"Q2","Q3"))))</f>
        <v/>
      </c>
      <c r="C623" s="26" t="n"/>
      <c r="D623" s="23" t="n"/>
      <c r="E623" s="19" t="n"/>
      <c r="F623" s="22">
        <f>IF(E623="","",IFERROR(VLOOKUP(E623,'Vendor Master'!$B$5:$Q$54,2,FALSE),""))</f>
        <v/>
      </c>
      <c r="G623" s="22">
        <f>IF(E623="","",IFERROR(VLOOKUP(E623,'Vendor Master'!$B$5:$Q$54,4,FALSE),""))</f>
        <v/>
      </c>
      <c r="H623" s="20">
        <f>IF(E623="","",IFERROR(VLOOKUP(G623,'Rate Master'!$B$5:$C$16,2,FALSE),""))</f>
        <v/>
      </c>
      <c r="I623" s="28" t="n"/>
      <c r="J623" s="29">
        <f>IF(E623="","",IFERROR(IF(VLOOKUP(E623,'Vendor Master'!$B$5:$Q$54,12,FALSE)="Y",VLOOKUP(E623,'Vendor Master'!$B$5:$Q$54,14,FALSE),0),""))</f>
        <v/>
      </c>
      <c r="K623" s="30">
        <f>IF(OR(E623="",I623="",J623=""),"",I623*J623)</f>
        <v/>
      </c>
      <c r="L623" s="30">
        <f>IF(OR(E623="",I623=""),"",I623+IF(K623="",0,K623))</f>
        <v/>
      </c>
      <c r="M623" s="25">
        <f>IF(E623="","",IFERROR(IF(F623="",0.2,IF(AND(VLOOKUP(E623,'Vendor Master'!$B$5:$Q$54,7,FALSE)="Y",C623&gt;=VLOOKUP(E623,'Vendor Master'!$B$5:$Q$54,9,FALSE),C623&lt;=VLOOKUP(E623,'Vendor Master'!$B$5:$Q$54,10,FALSE)),VLOOKUP(E623,'Vendor Master'!$B$5:$Q$54,11,FALSE),VLOOKUP(E623,'Vendor Master'!$B$5:$Q$54,6,FALSE))),""))</f>
        <v/>
      </c>
      <c r="N623" s="30">
        <f>IF(OR(E623="",I623="",M623=""),"",I623*M623)</f>
        <v/>
      </c>
      <c r="O623" s="30">
        <f>IF(OR(E623="",L623=""),"",L623-IF(N623="",0,N623))</f>
        <v/>
      </c>
      <c r="P623" s="26" t="n"/>
      <c r="Q623" s="23" t="n"/>
      <c r="R623" s="28" t="n"/>
      <c r="S623" s="22">
        <f>IF(OR(R623="",O623=""),"",IF(ROUND(R623,2)=ROUND(O623,2),"OK","CHECK"))</f>
        <v/>
      </c>
      <c r="T623" s="31">
        <f>IF(OR(R623="",O623=""),"",R623-O623)</f>
        <v/>
      </c>
      <c r="U623" s="19" t="n"/>
      <c r="V623" s="23" t="n"/>
      <c r="W623" s="32">
        <f>IF(V623="","",IFERROR(VLOOKUP(V623,'Challan Master'!$B$5:$D$124,3,FALSE),""))</f>
        <v/>
      </c>
      <c r="X623" s="22">
        <f>IF(V623="","",IFERROR(VLOOKUP(V623,'Challan Master'!$B$5:$D$124,2,FALSE),""))</f>
        <v/>
      </c>
      <c r="Y623" s="23" t="n"/>
    </row>
    <row r="624">
      <c r="A624" s="22">
        <f>IF(C624="","",ROW()-4)</f>
        <v/>
      </c>
      <c r="B624" s="22">
        <f>IF(C624="","",IF(MONTH(C624)&lt;=3,"Q4",IF(MONTH(C624)&lt;=6,"Q1",IF(MONTH(C624)&lt;=9,"Q2","Q3"))))</f>
        <v/>
      </c>
      <c r="C624" s="26" t="n"/>
      <c r="D624" s="23" t="n"/>
      <c r="E624" s="19" t="n"/>
      <c r="F624" s="22">
        <f>IF(E624="","",IFERROR(VLOOKUP(E624,'Vendor Master'!$B$5:$Q$54,2,FALSE),""))</f>
        <v/>
      </c>
      <c r="G624" s="22">
        <f>IF(E624="","",IFERROR(VLOOKUP(E624,'Vendor Master'!$B$5:$Q$54,4,FALSE),""))</f>
        <v/>
      </c>
      <c r="H624" s="20">
        <f>IF(E624="","",IFERROR(VLOOKUP(G624,'Rate Master'!$B$5:$C$16,2,FALSE),""))</f>
        <v/>
      </c>
      <c r="I624" s="28" t="n"/>
      <c r="J624" s="29">
        <f>IF(E624="","",IFERROR(IF(VLOOKUP(E624,'Vendor Master'!$B$5:$Q$54,12,FALSE)="Y",VLOOKUP(E624,'Vendor Master'!$B$5:$Q$54,14,FALSE),0),""))</f>
        <v/>
      </c>
      <c r="K624" s="30">
        <f>IF(OR(E624="",I624="",J624=""),"",I624*J624)</f>
        <v/>
      </c>
      <c r="L624" s="30">
        <f>IF(OR(E624="",I624=""),"",I624+IF(K624="",0,K624))</f>
        <v/>
      </c>
      <c r="M624" s="25">
        <f>IF(E624="","",IFERROR(IF(F624="",0.2,IF(AND(VLOOKUP(E624,'Vendor Master'!$B$5:$Q$54,7,FALSE)="Y",C624&gt;=VLOOKUP(E624,'Vendor Master'!$B$5:$Q$54,9,FALSE),C624&lt;=VLOOKUP(E624,'Vendor Master'!$B$5:$Q$54,10,FALSE)),VLOOKUP(E624,'Vendor Master'!$B$5:$Q$54,11,FALSE),VLOOKUP(E624,'Vendor Master'!$B$5:$Q$54,6,FALSE))),""))</f>
        <v/>
      </c>
      <c r="N624" s="30">
        <f>IF(OR(E624="",I624="",M624=""),"",I624*M624)</f>
        <v/>
      </c>
      <c r="O624" s="30">
        <f>IF(OR(E624="",L624=""),"",L624-IF(N624="",0,N624))</f>
        <v/>
      </c>
      <c r="P624" s="26" t="n"/>
      <c r="Q624" s="23" t="n"/>
      <c r="R624" s="28" t="n"/>
      <c r="S624" s="22">
        <f>IF(OR(R624="",O624=""),"",IF(ROUND(R624,2)=ROUND(O624,2),"OK","CHECK"))</f>
        <v/>
      </c>
      <c r="T624" s="31">
        <f>IF(OR(R624="",O624=""),"",R624-O624)</f>
        <v/>
      </c>
      <c r="U624" s="19" t="n"/>
      <c r="V624" s="23" t="n"/>
      <c r="W624" s="32">
        <f>IF(V624="","",IFERROR(VLOOKUP(V624,'Challan Master'!$B$5:$D$124,3,FALSE),""))</f>
        <v/>
      </c>
      <c r="X624" s="22">
        <f>IF(V624="","",IFERROR(VLOOKUP(V624,'Challan Master'!$B$5:$D$124,2,FALSE),""))</f>
        <v/>
      </c>
      <c r="Y624" s="23" t="n"/>
    </row>
    <row r="625">
      <c r="A625" s="22">
        <f>IF(C625="","",ROW()-4)</f>
        <v/>
      </c>
      <c r="B625" s="22">
        <f>IF(C625="","",IF(MONTH(C625)&lt;=3,"Q4",IF(MONTH(C625)&lt;=6,"Q1",IF(MONTH(C625)&lt;=9,"Q2","Q3"))))</f>
        <v/>
      </c>
      <c r="C625" s="26" t="n"/>
      <c r="D625" s="23" t="n"/>
      <c r="E625" s="19" t="n"/>
      <c r="F625" s="22">
        <f>IF(E625="","",IFERROR(VLOOKUP(E625,'Vendor Master'!$B$5:$Q$54,2,FALSE),""))</f>
        <v/>
      </c>
      <c r="G625" s="22">
        <f>IF(E625="","",IFERROR(VLOOKUP(E625,'Vendor Master'!$B$5:$Q$54,4,FALSE),""))</f>
        <v/>
      </c>
      <c r="H625" s="20">
        <f>IF(E625="","",IFERROR(VLOOKUP(G625,'Rate Master'!$B$5:$C$16,2,FALSE),""))</f>
        <v/>
      </c>
      <c r="I625" s="28" t="n"/>
      <c r="J625" s="29">
        <f>IF(E625="","",IFERROR(IF(VLOOKUP(E625,'Vendor Master'!$B$5:$Q$54,12,FALSE)="Y",VLOOKUP(E625,'Vendor Master'!$B$5:$Q$54,14,FALSE),0),""))</f>
        <v/>
      </c>
      <c r="K625" s="30">
        <f>IF(OR(E625="",I625="",J625=""),"",I625*J625)</f>
        <v/>
      </c>
      <c r="L625" s="30">
        <f>IF(OR(E625="",I625=""),"",I625+IF(K625="",0,K625))</f>
        <v/>
      </c>
      <c r="M625" s="25">
        <f>IF(E625="","",IFERROR(IF(F625="",0.2,IF(AND(VLOOKUP(E625,'Vendor Master'!$B$5:$Q$54,7,FALSE)="Y",C625&gt;=VLOOKUP(E625,'Vendor Master'!$B$5:$Q$54,9,FALSE),C625&lt;=VLOOKUP(E625,'Vendor Master'!$B$5:$Q$54,10,FALSE)),VLOOKUP(E625,'Vendor Master'!$B$5:$Q$54,11,FALSE),VLOOKUP(E625,'Vendor Master'!$B$5:$Q$54,6,FALSE))),""))</f>
        <v/>
      </c>
      <c r="N625" s="30">
        <f>IF(OR(E625="",I625="",M625=""),"",I625*M625)</f>
        <v/>
      </c>
      <c r="O625" s="30">
        <f>IF(OR(E625="",L625=""),"",L625-IF(N625="",0,N625))</f>
        <v/>
      </c>
      <c r="P625" s="26" t="n"/>
      <c r="Q625" s="23" t="n"/>
      <c r="R625" s="28" t="n"/>
      <c r="S625" s="22">
        <f>IF(OR(R625="",O625=""),"",IF(ROUND(R625,2)=ROUND(O625,2),"OK","CHECK"))</f>
        <v/>
      </c>
      <c r="T625" s="31">
        <f>IF(OR(R625="",O625=""),"",R625-O625)</f>
        <v/>
      </c>
      <c r="U625" s="19" t="n"/>
      <c r="V625" s="23" t="n"/>
      <c r="W625" s="32">
        <f>IF(V625="","",IFERROR(VLOOKUP(V625,'Challan Master'!$B$5:$D$124,3,FALSE),""))</f>
        <v/>
      </c>
      <c r="X625" s="22">
        <f>IF(V625="","",IFERROR(VLOOKUP(V625,'Challan Master'!$B$5:$D$124,2,FALSE),""))</f>
        <v/>
      </c>
      <c r="Y625" s="23" t="n"/>
    </row>
    <row r="626">
      <c r="A626" s="22">
        <f>IF(C626="","",ROW()-4)</f>
        <v/>
      </c>
      <c r="B626" s="22">
        <f>IF(C626="","",IF(MONTH(C626)&lt;=3,"Q4",IF(MONTH(C626)&lt;=6,"Q1",IF(MONTH(C626)&lt;=9,"Q2","Q3"))))</f>
        <v/>
      </c>
      <c r="C626" s="26" t="n"/>
      <c r="D626" s="23" t="n"/>
      <c r="E626" s="19" t="n"/>
      <c r="F626" s="22">
        <f>IF(E626="","",IFERROR(VLOOKUP(E626,'Vendor Master'!$B$5:$Q$54,2,FALSE),""))</f>
        <v/>
      </c>
      <c r="G626" s="22">
        <f>IF(E626="","",IFERROR(VLOOKUP(E626,'Vendor Master'!$B$5:$Q$54,4,FALSE),""))</f>
        <v/>
      </c>
      <c r="H626" s="20">
        <f>IF(E626="","",IFERROR(VLOOKUP(G626,'Rate Master'!$B$5:$C$16,2,FALSE),""))</f>
        <v/>
      </c>
      <c r="I626" s="28" t="n"/>
      <c r="J626" s="29">
        <f>IF(E626="","",IFERROR(IF(VLOOKUP(E626,'Vendor Master'!$B$5:$Q$54,12,FALSE)="Y",VLOOKUP(E626,'Vendor Master'!$B$5:$Q$54,14,FALSE),0),""))</f>
        <v/>
      </c>
      <c r="K626" s="30">
        <f>IF(OR(E626="",I626="",J626=""),"",I626*J626)</f>
        <v/>
      </c>
      <c r="L626" s="30">
        <f>IF(OR(E626="",I626=""),"",I626+IF(K626="",0,K626))</f>
        <v/>
      </c>
      <c r="M626" s="25">
        <f>IF(E626="","",IFERROR(IF(F626="",0.2,IF(AND(VLOOKUP(E626,'Vendor Master'!$B$5:$Q$54,7,FALSE)="Y",C626&gt;=VLOOKUP(E626,'Vendor Master'!$B$5:$Q$54,9,FALSE),C626&lt;=VLOOKUP(E626,'Vendor Master'!$B$5:$Q$54,10,FALSE)),VLOOKUP(E626,'Vendor Master'!$B$5:$Q$54,11,FALSE),VLOOKUP(E626,'Vendor Master'!$B$5:$Q$54,6,FALSE))),""))</f>
        <v/>
      </c>
      <c r="N626" s="30">
        <f>IF(OR(E626="",I626="",M626=""),"",I626*M626)</f>
        <v/>
      </c>
      <c r="O626" s="30">
        <f>IF(OR(E626="",L626=""),"",L626-IF(N626="",0,N626))</f>
        <v/>
      </c>
      <c r="P626" s="26" t="n"/>
      <c r="Q626" s="23" t="n"/>
      <c r="R626" s="28" t="n"/>
      <c r="S626" s="22">
        <f>IF(OR(R626="",O626=""),"",IF(ROUND(R626,2)=ROUND(O626,2),"OK","CHECK"))</f>
        <v/>
      </c>
      <c r="T626" s="31">
        <f>IF(OR(R626="",O626=""),"",R626-O626)</f>
        <v/>
      </c>
      <c r="U626" s="19" t="n"/>
      <c r="V626" s="23" t="n"/>
      <c r="W626" s="32">
        <f>IF(V626="","",IFERROR(VLOOKUP(V626,'Challan Master'!$B$5:$D$124,3,FALSE),""))</f>
        <v/>
      </c>
      <c r="X626" s="22">
        <f>IF(V626="","",IFERROR(VLOOKUP(V626,'Challan Master'!$B$5:$D$124,2,FALSE),""))</f>
        <v/>
      </c>
      <c r="Y626" s="23" t="n"/>
    </row>
    <row r="627">
      <c r="A627" s="22">
        <f>IF(C627="","",ROW()-4)</f>
        <v/>
      </c>
      <c r="B627" s="22">
        <f>IF(C627="","",IF(MONTH(C627)&lt;=3,"Q4",IF(MONTH(C627)&lt;=6,"Q1",IF(MONTH(C627)&lt;=9,"Q2","Q3"))))</f>
        <v/>
      </c>
      <c r="C627" s="26" t="n"/>
      <c r="D627" s="23" t="n"/>
      <c r="E627" s="19" t="n"/>
      <c r="F627" s="22">
        <f>IF(E627="","",IFERROR(VLOOKUP(E627,'Vendor Master'!$B$5:$Q$54,2,FALSE),""))</f>
        <v/>
      </c>
      <c r="G627" s="22">
        <f>IF(E627="","",IFERROR(VLOOKUP(E627,'Vendor Master'!$B$5:$Q$54,4,FALSE),""))</f>
        <v/>
      </c>
      <c r="H627" s="20">
        <f>IF(E627="","",IFERROR(VLOOKUP(G627,'Rate Master'!$B$5:$C$16,2,FALSE),""))</f>
        <v/>
      </c>
      <c r="I627" s="28" t="n"/>
      <c r="J627" s="29">
        <f>IF(E627="","",IFERROR(IF(VLOOKUP(E627,'Vendor Master'!$B$5:$Q$54,12,FALSE)="Y",VLOOKUP(E627,'Vendor Master'!$B$5:$Q$54,14,FALSE),0),""))</f>
        <v/>
      </c>
      <c r="K627" s="30">
        <f>IF(OR(E627="",I627="",J627=""),"",I627*J627)</f>
        <v/>
      </c>
      <c r="L627" s="30">
        <f>IF(OR(E627="",I627=""),"",I627+IF(K627="",0,K627))</f>
        <v/>
      </c>
      <c r="M627" s="25">
        <f>IF(E627="","",IFERROR(IF(F627="",0.2,IF(AND(VLOOKUP(E627,'Vendor Master'!$B$5:$Q$54,7,FALSE)="Y",C627&gt;=VLOOKUP(E627,'Vendor Master'!$B$5:$Q$54,9,FALSE),C627&lt;=VLOOKUP(E627,'Vendor Master'!$B$5:$Q$54,10,FALSE)),VLOOKUP(E627,'Vendor Master'!$B$5:$Q$54,11,FALSE),VLOOKUP(E627,'Vendor Master'!$B$5:$Q$54,6,FALSE))),""))</f>
        <v/>
      </c>
      <c r="N627" s="30">
        <f>IF(OR(E627="",I627="",M627=""),"",I627*M627)</f>
        <v/>
      </c>
      <c r="O627" s="30">
        <f>IF(OR(E627="",L627=""),"",L627-IF(N627="",0,N627))</f>
        <v/>
      </c>
      <c r="P627" s="26" t="n"/>
      <c r="Q627" s="23" t="n"/>
      <c r="R627" s="28" t="n"/>
      <c r="S627" s="22">
        <f>IF(OR(R627="",O627=""),"",IF(ROUND(R627,2)=ROUND(O627,2),"OK","CHECK"))</f>
        <v/>
      </c>
      <c r="T627" s="31">
        <f>IF(OR(R627="",O627=""),"",R627-O627)</f>
        <v/>
      </c>
      <c r="U627" s="19" t="n"/>
      <c r="V627" s="23" t="n"/>
      <c r="W627" s="32">
        <f>IF(V627="","",IFERROR(VLOOKUP(V627,'Challan Master'!$B$5:$D$124,3,FALSE),""))</f>
        <v/>
      </c>
      <c r="X627" s="22">
        <f>IF(V627="","",IFERROR(VLOOKUP(V627,'Challan Master'!$B$5:$D$124,2,FALSE),""))</f>
        <v/>
      </c>
      <c r="Y627" s="23" t="n"/>
    </row>
    <row r="628">
      <c r="A628" s="22">
        <f>IF(C628="","",ROW()-4)</f>
        <v/>
      </c>
      <c r="B628" s="22">
        <f>IF(C628="","",IF(MONTH(C628)&lt;=3,"Q4",IF(MONTH(C628)&lt;=6,"Q1",IF(MONTH(C628)&lt;=9,"Q2","Q3"))))</f>
        <v/>
      </c>
      <c r="C628" s="26" t="n"/>
      <c r="D628" s="23" t="n"/>
      <c r="E628" s="19" t="n"/>
      <c r="F628" s="22">
        <f>IF(E628="","",IFERROR(VLOOKUP(E628,'Vendor Master'!$B$5:$Q$54,2,FALSE),""))</f>
        <v/>
      </c>
      <c r="G628" s="22">
        <f>IF(E628="","",IFERROR(VLOOKUP(E628,'Vendor Master'!$B$5:$Q$54,4,FALSE),""))</f>
        <v/>
      </c>
      <c r="H628" s="20">
        <f>IF(E628="","",IFERROR(VLOOKUP(G628,'Rate Master'!$B$5:$C$16,2,FALSE),""))</f>
        <v/>
      </c>
      <c r="I628" s="28" t="n"/>
      <c r="J628" s="29">
        <f>IF(E628="","",IFERROR(IF(VLOOKUP(E628,'Vendor Master'!$B$5:$Q$54,12,FALSE)="Y",VLOOKUP(E628,'Vendor Master'!$B$5:$Q$54,14,FALSE),0),""))</f>
        <v/>
      </c>
      <c r="K628" s="30">
        <f>IF(OR(E628="",I628="",J628=""),"",I628*J628)</f>
        <v/>
      </c>
      <c r="L628" s="30">
        <f>IF(OR(E628="",I628=""),"",I628+IF(K628="",0,K628))</f>
        <v/>
      </c>
      <c r="M628" s="25">
        <f>IF(E628="","",IFERROR(IF(F628="",0.2,IF(AND(VLOOKUP(E628,'Vendor Master'!$B$5:$Q$54,7,FALSE)="Y",C628&gt;=VLOOKUP(E628,'Vendor Master'!$B$5:$Q$54,9,FALSE),C628&lt;=VLOOKUP(E628,'Vendor Master'!$B$5:$Q$54,10,FALSE)),VLOOKUP(E628,'Vendor Master'!$B$5:$Q$54,11,FALSE),VLOOKUP(E628,'Vendor Master'!$B$5:$Q$54,6,FALSE))),""))</f>
        <v/>
      </c>
      <c r="N628" s="30">
        <f>IF(OR(E628="",I628="",M628=""),"",I628*M628)</f>
        <v/>
      </c>
      <c r="O628" s="30">
        <f>IF(OR(E628="",L628=""),"",L628-IF(N628="",0,N628))</f>
        <v/>
      </c>
      <c r="P628" s="26" t="n"/>
      <c r="Q628" s="23" t="n"/>
      <c r="R628" s="28" t="n"/>
      <c r="S628" s="22">
        <f>IF(OR(R628="",O628=""),"",IF(ROUND(R628,2)=ROUND(O628,2),"OK","CHECK"))</f>
        <v/>
      </c>
      <c r="T628" s="31">
        <f>IF(OR(R628="",O628=""),"",R628-O628)</f>
        <v/>
      </c>
      <c r="U628" s="19" t="n"/>
      <c r="V628" s="23" t="n"/>
      <c r="W628" s="32">
        <f>IF(V628="","",IFERROR(VLOOKUP(V628,'Challan Master'!$B$5:$D$124,3,FALSE),""))</f>
        <v/>
      </c>
      <c r="X628" s="22">
        <f>IF(V628="","",IFERROR(VLOOKUP(V628,'Challan Master'!$B$5:$D$124,2,FALSE),""))</f>
        <v/>
      </c>
      <c r="Y628" s="23" t="n"/>
    </row>
    <row r="629">
      <c r="A629" s="22">
        <f>IF(C629="","",ROW()-4)</f>
        <v/>
      </c>
      <c r="B629" s="22">
        <f>IF(C629="","",IF(MONTH(C629)&lt;=3,"Q4",IF(MONTH(C629)&lt;=6,"Q1",IF(MONTH(C629)&lt;=9,"Q2","Q3"))))</f>
        <v/>
      </c>
      <c r="C629" s="26" t="n"/>
      <c r="D629" s="23" t="n"/>
      <c r="E629" s="19" t="n"/>
      <c r="F629" s="22">
        <f>IF(E629="","",IFERROR(VLOOKUP(E629,'Vendor Master'!$B$5:$Q$54,2,FALSE),""))</f>
        <v/>
      </c>
      <c r="G629" s="22">
        <f>IF(E629="","",IFERROR(VLOOKUP(E629,'Vendor Master'!$B$5:$Q$54,4,FALSE),""))</f>
        <v/>
      </c>
      <c r="H629" s="20">
        <f>IF(E629="","",IFERROR(VLOOKUP(G629,'Rate Master'!$B$5:$C$16,2,FALSE),""))</f>
        <v/>
      </c>
      <c r="I629" s="28" t="n"/>
      <c r="J629" s="29">
        <f>IF(E629="","",IFERROR(IF(VLOOKUP(E629,'Vendor Master'!$B$5:$Q$54,12,FALSE)="Y",VLOOKUP(E629,'Vendor Master'!$B$5:$Q$54,14,FALSE),0),""))</f>
        <v/>
      </c>
      <c r="K629" s="30">
        <f>IF(OR(E629="",I629="",J629=""),"",I629*J629)</f>
        <v/>
      </c>
      <c r="L629" s="30">
        <f>IF(OR(E629="",I629=""),"",I629+IF(K629="",0,K629))</f>
        <v/>
      </c>
      <c r="M629" s="25">
        <f>IF(E629="","",IFERROR(IF(F629="",0.2,IF(AND(VLOOKUP(E629,'Vendor Master'!$B$5:$Q$54,7,FALSE)="Y",C629&gt;=VLOOKUP(E629,'Vendor Master'!$B$5:$Q$54,9,FALSE),C629&lt;=VLOOKUP(E629,'Vendor Master'!$B$5:$Q$54,10,FALSE)),VLOOKUP(E629,'Vendor Master'!$B$5:$Q$54,11,FALSE),VLOOKUP(E629,'Vendor Master'!$B$5:$Q$54,6,FALSE))),""))</f>
        <v/>
      </c>
      <c r="N629" s="30">
        <f>IF(OR(E629="",I629="",M629=""),"",I629*M629)</f>
        <v/>
      </c>
      <c r="O629" s="30">
        <f>IF(OR(E629="",L629=""),"",L629-IF(N629="",0,N629))</f>
        <v/>
      </c>
      <c r="P629" s="26" t="n"/>
      <c r="Q629" s="23" t="n"/>
      <c r="R629" s="28" t="n"/>
      <c r="S629" s="22">
        <f>IF(OR(R629="",O629=""),"",IF(ROUND(R629,2)=ROUND(O629,2),"OK","CHECK"))</f>
        <v/>
      </c>
      <c r="T629" s="31">
        <f>IF(OR(R629="",O629=""),"",R629-O629)</f>
        <v/>
      </c>
      <c r="U629" s="19" t="n"/>
      <c r="V629" s="23" t="n"/>
      <c r="W629" s="32">
        <f>IF(V629="","",IFERROR(VLOOKUP(V629,'Challan Master'!$B$5:$D$124,3,FALSE),""))</f>
        <v/>
      </c>
      <c r="X629" s="22">
        <f>IF(V629="","",IFERROR(VLOOKUP(V629,'Challan Master'!$B$5:$D$124,2,FALSE),""))</f>
        <v/>
      </c>
      <c r="Y629" s="23" t="n"/>
    </row>
    <row r="630">
      <c r="A630" s="22">
        <f>IF(C630="","",ROW()-4)</f>
        <v/>
      </c>
      <c r="B630" s="22">
        <f>IF(C630="","",IF(MONTH(C630)&lt;=3,"Q4",IF(MONTH(C630)&lt;=6,"Q1",IF(MONTH(C630)&lt;=9,"Q2","Q3"))))</f>
        <v/>
      </c>
      <c r="C630" s="26" t="n"/>
      <c r="D630" s="23" t="n"/>
      <c r="E630" s="19" t="n"/>
      <c r="F630" s="22">
        <f>IF(E630="","",IFERROR(VLOOKUP(E630,'Vendor Master'!$B$5:$Q$54,2,FALSE),""))</f>
        <v/>
      </c>
      <c r="G630" s="22">
        <f>IF(E630="","",IFERROR(VLOOKUP(E630,'Vendor Master'!$B$5:$Q$54,4,FALSE),""))</f>
        <v/>
      </c>
      <c r="H630" s="20">
        <f>IF(E630="","",IFERROR(VLOOKUP(G630,'Rate Master'!$B$5:$C$16,2,FALSE),""))</f>
        <v/>
      </c>
      <c r="I630" s="28" t="n"/>
      <c r="J630" s="29">
        <f>IF(E630="","",IFERROR(IF(VLOOKUP(E630,'Vendor Master'!$B$5:$Q$54,12,FALSE)="Y",VLOOKUP(E630,'Vendor Master'!$B$5:$Q$54,14,FALSE),0),""))</f>
        <v/>
      </c>
      <c r="K630" s="30">
        <f>IF(OR(E630="",I630="",J630=""),"",I630*J630)</f>
        <v/>
      </c>
      <c r="L630" s="30">
        <f>IF(OR(E630="",I630=""),"",I630+IF(K630="",0,K630))</f>
        <v/>
      </c>
      <c r="M630" s="25">
        <f>IF(E630="","",IFERROR(IF(F630="",0.2,IF(AND(VLOOKUP(E630,'Vendor Master'!$B$5:$Q$54,7,FALSE)="Y",C630&gt;=VLOOKUP(E630,'Vendor Master'!$B$5:$Q$54,9,FALSE),C630&lt;=VLOOKUP(E630,'Vendor Master'!$B$5:$Q$54,10,FALSE)),VLOOKUP(E630,'Vendor Master'!$B$5:$Q$54,11,FALSE),VLOOKUP(E630,'Vendor Master'!$B$5:$Q$54,6,FALSE))),""))</f>
        <v/>
      </c>
      <c r="N630" s="30">
        <f>IF(OR(E630="",I630="",M630=""),"",I630*M630)</f>
        <v/>
      </c>
      <c r="O630" s="30">
        <f>IF(OR(E630="",L630=""),"",L630-IF(N630="",0,N630))</f>
        <v/>
      </c>
      <c r="P630" s="26" t="n"/>
      <c r="Q630" s="23" t="n"/>
      <c r="R630" s="28" t="n"/>
      <c r="S630" s="22">
        <f>IF(OR(R630="",O630=""),"",IF(ROUND(R630,2)=ROUND(O630,2),"OK","CHECK"))</f>
        <v/>
      </c>
      <c r="T630" s="31">
        <f>IF(OR(R630="",O630=""),"",R630-O630)</f>
        <v/>
      </c>
      <c r="U630" s="19" t="n"/>
      <c r="V630" s="23" t="n"/>
      <c r="W630" s="32">
        <f>IF(V630="","",IFERROR(VLOOKUP(V630,'Challan Master'!$B$5:$D$124,3,FALSE),""))</f>
        <v/>
      </c>
      <c r="X630" s="22">
        <f>IF(V630="","",IFERROR(VLOOKUP(V630,'Challan Master'!$B$5:$D$124,2,FALSE),""))</f>
        <v/>
      </c>
      <c r="Y630" s="23" t="n"/>
    </row>
    <row r="631">
      <c r="A631" s="22">
        <f>IF(C631="","",ROW()-4)</f>
        <v/>
      </c>
      <c r="B631" s="22">
        <f>IF(C631="","",IF(MONTH(C631)&lt;=3,"Q4",IF(MONTH(C631)&lt;=6,"Q1",IF(MONTH(C631)&lt;=9,"Q2","Q3"))))</f>
        <v/>
      </c>
      <c r="C631" s="26" t="n"/>
      <c r="D631" s="23" t="n"/>
      <c r="E631" s="19" t="n"/>
      <c r="F631" s="22">
        <f>IF(E631="","",IFERROR(VLOOKUP(E631,'Vendor Master'!$B$5:$Q$54,2,FALSE),""))</f>
        <v/>
      </c>
      <c r="G631" s="22">
        <f>IF(E631="","",IFERROR(VLOOKUP(E631,'Vendor Master'!$B$5:$Q$54,4,FALSE),""))</f>
        <v/>
      </c>
      <c r="H631" s="20">
        <f>IF(E631="","",IFERROR(VLOOKUP(G631,'Rate Master'!$B$5:$C$16,2,FALSE),""))</f>
        <v/>
      </c>
      <c r="I631" s="28" t="n"/>
      <c r="J631" s="29">
        <f>IF(E631="","",IFERROR(IF(VLOOKUP(E631,'Vendor Master'!$B$5:$Q$54,12,FALSE)="Y",VLOOKUP(E631,'Vendor Master'!$B$5:$Q$54,14,FALSE),0),""))</f>
        <v/>
      </c>
      <c r="K631" s="30">
        <f>IF(OR(E631="",I631="",J631=""),"",I631*J631)</f>
        <v/>
      </c>
      <c r="L631" s="30">
        <f>IF(OR(E631="",I631=""),"",I631+IF(K631="",0,K631))</f>
        <v/>
      </c>
      <c r="M631" s="25">
        <f>IF(E631="","",IFERROR(IF(F631="",0.2,IF(AND(VLOOKUP(E631,'Vendor Master'!$B$5:$Q$54,7,FALSE)="Y",C631&gt;=VLOOKUP(E631,'Vendor Master'!$B$5:$Q$54,9,FALSE),C631&lt;=VLOOKUP(E631,'Vendor Master'!$B$5:$Q$54,10,FALSE)),VLOOKUP(E631,'Vendor Master'!$B$5:$Q$54,11,FALSE),VLOOKUP(E631,'Vendor Master'!$B$5:$Q$54,6,FALSE))),""))</f>
        <v/>
      </c>
      <c r="N631" s="30">
        <f>IF(OR(E631="",I631="",M631=""),"",I631*M631)</f>
        <v/>
      </c>
      <c r="O631" s="30">
        <f>IF(OR(E631="",L631=""),"",L631-IF(N631="",0,N631))</f>
        <v/>
      </c>
      <c r="P631" s="26" t="n"/>
      <c r="Q631" s="23" t="n"/>
      <c r="R631" s="28" t="n"/>
      <c r="S631" s="22">
        <f>IF(OR(R631="",O631=""),"",IF(ROUND(R631,2)=ROUND(O631,2),"OK","CHECK"))</f>
        <v/>
      </c>
      <c r="T631" s="31">
        <f>IF(OR(R631="",O631=""),"",R631-O631)</f>
        <v/>
      </c>
      <c r="U631" s="19" t="n"/>
      <c r="V631" s="23" t="n"/>
      <c r="W631" s="32">
        <f>IF(V631="","",IFERROR(VLOOKUP(V631,'Challan Master'!$B$5:$D$124,3,FALSE),""))</f>
        <v/>
      </c>
      <c r="X631" s="22">
        <f>IF(V631="","",IFERROR(VLOOKUP(V631,'Challan Master'!$B$5:$D$124,2,FALSE),""))</f>
        <v/>
      </c>
      <c r="Y631" s="23" t="n"/>
    </row>
    <row r="632">
      <c r="A632" s="22">
        <f>IF(C632="","",ROW()-4)</f>
        <v/>
      </c>
      <c r="B632" s="22">
        <f>IF(C632="","",IF(MONTH(C632)&lt;=3,"Q4",IF(MONTH(C632)&lt;=6,"Q1",IF(MONTH(C632)&lt;=9,"Q2","Q3"))))</f>
        <v/>
      </c>
      <c r="C632" s="26" t="n"/>
      <c r="D632" s="23" t="n"/>
      <c r="E632" s="19" t="n"/>
      <c r="F632" s="22">
        <f>IF(E632="","",IFERROR(VLOOKUP(E632,'Vendor Master'!$B$5:$Q$54,2,FALSE),""))</f>
        <v/>
      </c>
      <c r="G632" s="22">
        <f>IF(E632="","",IFERROR(VLOOKUP(E632,'Vendor Master'!$B$5:$Q$54,4,FALSE),""))</f>
        <v/>
      </c>
      <c r="H632" s="20">
        <f>IF(E632="","",IFERROR(VLOOKUP(G632,'Rate Master'!$B$5:$C$16,2,FALSE),""))</f>
        <v/>
      </c>
      <c r="I632" s="28" t="n"/>
      <c r="J632" s="29">
        <f>IF(E632="","",IFERROR(IF(VLOOKUP(E632,'Vendor Master'!$B$5:$Q$54,12,FALSE)="Y",VLOOKUP(E632,'Vendor Master'!$B$5:$Q$54,14,FALSE),0),""))</f>
        <v/>
      </c>
      <c r="K632" s="30">
        <f>IF(OR(E632="",I632="",J632=""),"",I632*J632)</f>
        <v/>
      </c>
      <c r="L632" s="30">
        <f>IF(OR(E632="",I632=""),"",I632+IF(K632="",0,K632))</f>
        <v/>
      </c>
      <c r="M632" s="25">
        <f>IF(E632="","",IFERROR(IF(F632="",0.2,IF(AND(VLOOKUP(E632,'Vendor Master'!$B$5:$Q$54,7,FALSE)="Y",C632&gt;=VLOOKUP(E632,'Vendor Master'!$B$5:$Q$54,9,FALSE),C632&lt;=VLOOKUP(E632,'Vendor Master'!$B$5:$Q$54,10,FALSE)),VLOOKUP(E632,'Vendor Master'!$B$5:$Q$54,11,FALSE),VLOOKUP(E632,'Vendor Master'!$B$5:$Q$54,6,FALSE))),""))</f>
        <v/>
      </c>
      <c r="N632" s="30">
        <f>IF(OR(E632="",I632="",M632=""),"",I632*M632)</f>
        <v/>
      </c>
      <c r="O632" s="30">
        <f>IF(OR(E632="",L632=""),"",L632-IF(N632="",0,N632))</f>
        <v/>
      </c>
      <c r="P632" s="26" t="n"/>
      <c r="Q632" s="23" t="n"/>
      <c r="R632" s="28" t="n"/>
      <c r="S632" s="22">
        <f>IF(OR(R632="",O632=""),"",IF(ROUND(R632,2)=ROUND(O632,2),"OK","CHECK"))</f>
        <v/>
      </c>
      <c r="T632" s="31">
        <f>IF(OR(R632="",O632=""),"",R632-O632)</f>
        <v/>
      </c>
      <c r="U632" s="19" t="n"/>
      <c r="V632" s="23" t="n"/>
      <c r="W632" s="32">
        <f>IF(V632="","",IFERROR(VLOOKUP(V632,'Challan Master'!$B$5:$D$124,3,FALSE),""))</f>
        <v/>
      </c>
      <c r="X632" s="22">
        <f>IF(V632="","",IFERROR(VLOOKUP(V632,'Challan Master'!$B$5:$D$124,2,FALSE),""))</f>
        <v/>
      </c>
      <c r="Y632" s="23" t="n"/>
    </row>
    <row r="633">
      <c r="A633" s="22">
        <f>IF(C633="","",ROW()-4)</f>
        <v/>
      </c>
      <c r="B633" s="22">
        <f>IF(C633="","",IF(MONTH(C633)&lt;=3,"Q4",IF(MONTH(C633)&lt;=6,"Q1",IF(MONTH(C633)&lt;=9,"Q2","Q3"))))</f>
        <v/>
      </c>
      <c r="C633" s="26" t="n"/>
      <c r="D633" s="23" t="n"/>
      <c r="E633" s="19" t="n"/>
      <c r="F633" s="22">
        <f>IF(E633="","",IFERROR(VLOOKUP(E633,'Vendor Master'!$B$5:$Q$54,2,FALSE),""))</f>
        <v/>
      </c>
      <c r="G633" s="22">
        <f>IF(E633="","",IFERROR(VLOOKUP(E633,'Vendor Master'!$B$5:$Q$54,4,FALSE),""))</f>
        <v/>
      </c>
      <c r="H633" s="20">
        <f>IF(E633="","",IFERROR(VLOOKUP(G633,'Rate Master'!$B$5:$C$16,2,FALSE),""))</f>
        <v/>
      </c>
      <c r="I633" s="28" t="n"/>
      <c r="J633" s="29">
        <f>IF(E633="","",IFERROR(IF(VLOOKUP(E633,'Vendor Master'!$B$5:$Q$54,12,FALSE)="Y",VLOOKUP(E633,'Vendor Master'!$B$5:$Q$54,14,FALSE),0),""))</f>
        <v/>
      </c>
      <c r="K633" s="30">
        <f>IF(OR(E633="",I633="",J633=""),"",I633*J633)</f>
        <v/>
      </c>
      <c r="L633" s="30">
        <f>IF(OR(E633="",I633=""),"",I633+IF(K633="",0,K633))</f>
        <v/>
      </c>
      <c r="M633" s="25">
        <f>IF(E633="","",IFERROR(IF(F633="",0.2,IF(AND(VLOOKUP(E633,'Vendor Master'!$B$5:$Q$54,7,FALSE)="Y",C633&gt;=VLOOKUP(E633,'Vendor Master'!$B$5:$Q$54,9,FALSE),C633&lt;=VLOOKUP(E633,'Vendor Master'!$B$5:$Q$54,10,FALSE)),VLOOKUP(E633,'Vendor Master'!$B$5:$Q$54,11,FALSE),VLOOKUP(E633,'Vendor Master'!$B$5:$Q$54,6,FALSE))),""))</f>
        <v/>
      </c>
      <c r="N633" s="30">
        <f>IF(OR(E633="",I633="",M633=""),"",I633*M633)</f>
        <v/>
      </c>
      <c r="O633" s="30">
        <f>IF(OR(E633="",L633=""),"",L633-IF(N633="",0,N633))</f>
        <v/>
      </c>
      <c r="P633" s="26" t="n"/>
      <c r="Q633" s="23" t="n"/>
      <c r="R633" s="28" t="n"/>
      <c r="S633" s="22">
        <f>IF(OR(R633="",O633=""),"",IF(ROUND(R633,2)=ROUND(O633,2),"OK","CHECK"))</f>
        <v/>
      </c>
      <c r="T633" s="31">
        <f>IF(OR(R633="",O633=""),"",R633-O633)</f>
        <v/>
      </c>
      <c r="U633" s="19" t="n"/>
      <c r="V633" s="23" t="n"/>
      <c r="W633" s="32">
        <f>IF(V633="","",IFERROR(VLOOKUP(V633,'Challan Master'!$B$5:$D$124,3,FALSE),""))</f>
        <v/>
      </c>
      <c r="X633" s="22">
        <f>IF(V633="","",IFERROR(VLOOKUP(V633,'Challan Master'!$B$5:$D$124,2,FALSE),""))</f>
        <v/>
      </c>
      <c r="Y633" s="23" t="n"/>
    </row>
    <row r="634">
      <c r="A634" s="22">
        <f>IF(C634="","",ROW()-4)</f>
        <v/>
      </c>
      <c r="B634" s="22">
        <f>IF(C634="","",IF(MONTH(C634)&lt;=3,"Q4",IF(MONTH(C634)&lt;=6,"Q1",IF(MONTH(C634)&lt;=9,"Q2","Q3"))))</f>
        <v/>
      </c>
      <c r="C634" s="26" t="n"/>
      <c r="D634" s="23" t="n"/>
      <c r="E634" s="19" t="n"/>
      <c r="F634" s="22">
        <f>IF(E634="","",IFERROR(VLOOKUP(E634,'Vendor Master'!$B$5:$Q$54,2,FALSE),""))</f>
        <v/>
      </c>
      <c r="G634" s="22">
        <f>IF(E634="","",IFERROR(VLOOKUP(E634,'Vendor Master'!$B$5:$Q$54,4,FALSE),""))</f>
        <v/>
      </c>
      <c r="H634" s="20">
        <f>IF(E634="","",IFERROR(VLOOKUP(G634,'Rate Master'!$B$5:$C$16,2,FALSE),""))</f>
        <v/>
      </c>
      <c r="I634" s="28" t="n"/>
      <c r="J634" s="29">
        <f>IF(E634="","",IFERROR(IF(VLOOKUP(E634,'Vendor Master'!$B$5:$Q$54,12,FALSE)="Y",VLOOKUP(E634,'Vendor Master'!$B$5:$Q$54,14,FALSE),0),""))</f>
        <v/>
      </c>
      <c r="K634" s="30">
        <f>IF(OR(E634="",I634="",J634=""),"",I634*J634)</f>
        <v/>
      </c>
      <c r="L634" s="30">
        <f>IF(OR(E634="",I634=""),"",I634+IF(K634="",0,K634))</f>
        <v/>
      </c>
      <c r="M634" s="25">
        <f>IF(E634="","",IFERROR(IF(F634="",0.2,IF(AND(VLOOKUP(E634,'Vendor Master'!$B$5:$Q$54,7,FALSE)="Y",C634&gt;=VLOOKUP(E634,'Vendor Master'!$B$5:$Q$54,9,FALSE),C634&lt;=VLOOKUP(E634,'Vendor Master'!$B$5:$Q$54,10,FALSE)),VLOOKUP(E634,'Vendor Master'!$B$5:$Q$54,11,FALSE),VLOOKUP(E634,'Vendor Master'!$B$5:$Q$54,6,FALSE))),""))</f>
        <v/>
      </c>
      <c r="N634" s="30">
        <f>IF(OR(E634="",I634="",M634=""),"",I634*M634)</f>
        <v/>
      </c>
      <c r="O634" s="30">
        <f>IF(OR(E634="",L634=""),"",L634-IF(N634="",0,N634))</f>
        <v/>
      </c>
      <c r="P634" s="26" t="n"/>
      <c r="Q634" s="23" t="n"/>
      <c r="R634" s="28" t="n"/>
      <c r="S634" s="22">
        <f>IF(OR(R634="",O634=""),"",IF(ROUND(R634,2)=ROUND(O634,2),"OK","CHECK"))</f>
        <v/>
      </c>
      <c r="T634" s="31">
        <f>IF(OR(R634="",O634=""),"",R634-O634)</f>
        <v/>
      </c>
      <c r="U634" s="19" t="n"/>
      <c r="V634" s="23" t="n"/>
      <c r="W634" s="32">
        <f>IF(V634="","",IFERROR(VLOOKUP(V634,'Challan Master'!$B$5:$D$124,3,FALSE),""))</f>
        <v/>
      </c>
      <c r="X634" s="22">
        <f>IF(V634="","",IFERROR(VLOOKUP(V634,'Challan Master'!$B$5:$D$124,2,FALSE),""))</f>
        <v/>
      </c>
      <c r="Y634" s="23" t="n"/>
    </row>
    <row r="635">
      <c r="A635" s="22">
        <f>IF(C635="","",ROW()-4)</f>
        <v/>
      </c>
      <c r="B635" s="22">
        <f>IF(C635="","",IF(MONTH(C635)&lt;=3,"Q4",IF(MONTH(C635)&lt;=6,"Q1",IF(MONTH(C635)&lt;=9,"Q2","Q3"))))</f>
        <v/>
      </c>
      <c r="C635" s="26" t="n"/>
      <c r="D635" s="23" t="n"/>
      <c r="E635" s="19" t="n"/>
      <c r="F635" s="22">
        <f>IF(E635="","",IFERROR(VLOOKUP(E635,'Vendor Master'!$B$5:$Q$54,2,FALSE),""))</f>
        <v/>
      </c>
      <c r="G635" s="22">
        <f>IF(E635="","",IFERROR(VLOOKUP(E635,'Vendor Master'!$B$5:$Q$54,4,FALSE),""))</f>
        <v/>
      </c>
      <c r="H635" s="20">
        <f>IF(E635="","",IFERROR(VLOOKUP(G635,'Rate Master'!$B$5:$C$16,2,FALSE),""))</f>
        <v/>
      </c>
      <c r="I635" s="28" t="n"/>
      <c r="J635" s="29">
        <f>IF(E635="","",IFERROR(IF(VLOOKUP(E635,'Vendor Master'!$B$5:$Q$54,12,FALSE)="Y",VLOOKUP(E635,'Vendor Master'!$B$5:$Q$54,14,FALSE),0),""))</f>
        <v/>
      </c>
      <c r="K635" s="30">
        <f>IF(OR(E635="",I635="",J635=""),"",I635*J635)</f>
        <v/>
      </c>
      <c r="L635" s="30">
        <f>IF(OR(E635="",I635=""),"",I635+IF(K635="",0,K635))</f>
        <v/>
      </c>
      <c r="M635" s="25">
        <f>IF(E635="","",IFERROR(IF(F635="",0.2,IF(AND(VLOOKUP(E635,'Vendor Master'!$B$5:$Q$54,7,FALSE)="Y",C635&gt;=VLOOKUP(E635,'Vendor Master'!$B$5:$Q$54,9,FALSE),C635&lt;=VLOOKUP(E635,'Vendor Master'!$B$5:$Q$54,10,FALSE)),VLOOKUP(E635,'Vendor Master'!$B$5:$Q$54,11,FALSE),VLOOKUP(E635,'Vendor Master'!$B$5:$Q$54,6,FALSE))),""))</f>
        <v/>
      </c>
      <c r="N635" s="30">
        <f>IF(OR(E635="",I635="",M635=""),"",I635*M635)</f>
        <v/>
      </c>
      <c r="O635" s="30">
        <f>IF(OR(E635="",L635=""),"",L635-IF(N635="",0,N635))</f>
        <v/>
      </c>
      <c r="P635" s="26" t="n"/>
      <c r="Q635" s="23" t="n"/>
      <c r="R635" s="28" t="n"/>
      <c r="S635" s="22">
        <f>IF(OR(R635="",O635=""),"",IF(ROUND(R635,2)=ROUND(O635,2),"OK","CHECK"))</f>
        <v/>
      </c>
      <c r="T635" s="31">
        <f>IF(OR(R635="",O635=""),"",R635-O635)</f>
        <v/>
      </c>
      <c r="U635" s="19" t="n"/>
      <c r="V635" s="23" t="n"/>
      <c r="W635" s="32">
        <f>IF(V635="","",IFERROR(VLOOKUP(V635,'Challan Master'!$B$5:$D$124,3,FALSE),""))</f>
        <v/>
      </c>
      <c r="X635" s="22">
        <f>IF(V635="","",IFERROR(VLOOKUP(V635,'Challan Master'!$B$5:$D$124,2,FALSE),""))</f>
        <v/>
      </c>
      <c r="Y635" s="23" t="n"/>
    </row>
    <row r="636">
      <c r="A636" s="22">
        <f>IF(C636="","",ROW()-4)</f>
        <v/>
      </c>
      <c r="B636" s="22">
        <f>IF(C636="","",IF(MONTH(C636)&lt;=3,"Q4",IF(MONTH(C636)&lt;=6,"Q1",IF(MONTH(C636)&lt;=9,"Q2","Q3"))))</f>
        <v/>
      </c>
      <c r="C636" s="26" t="n"/>
      <c r="D636" s="23" t="n"/>
      <c r="E636" s="19" t="n"/>
      <c r="F636" s="22">
        <f>IF(E636="","",IFERROR(VLOOKUP(E636,'Vendor Master'!$B$5:$Q$54,2,FALSE),""))</f>
        <v/>
      </c>
      <c r="G636" s="22">
        <f>IF(E636="","",IFERROR(VLOOKUP(E636,'Vendor Master'!$B$5:$Q$54,4,FALSE),""))</f>
        <v/>
      </c>
      <c r="H636" s="20">
        <f>IF(E636="","",IFERROR(VLOOKUP(G636,'Rate Master'!$B$5:$C$16,2,FALSE),""))</f>
        <v/>
      </c>
      <c r="I636" s="28" t="n"/>
      <c r="J636" s="29">
        <f>IF(E636="","",IFERROR(IF(VLOOKUP(E636,'Vendor Master'!$B$5:$Q$54,12,FALSE)="Y",VLOOKUP(E636,'Vendor Master'!$B$5:$Q$54,14,FALSE),0),""))</f>
        <v/>
      </c>
      <c r="K636" s="30">
        <f>IF(OR(E636="",I636="",J636=""),"",I636*J636)</f>
        <v/>
      </c>
      <c r="L636" s="30">
        <f>IF(OR(E636="",I636=""),"",I636+IF(K636="",0,K636))</f>
        <v/>
      </c>
      <c r="M636" s="25">
        <f>IF(E636="","",IFERROR(IF(F636="",0.2,IF(AND(VLOOKUP(E636,'Vendor Master'!$B$5:$Q$54,7,FALSE)="Y",C636&gt;=VLOOKUP(E636,'Vendor Master'!$B$5:$Q$54,9,FALSE),C636&lt;=VLOOKUP(E636,'Vendor Master'!$B$5:$Q$54,10,FALSE)),VLOOKUP(E636,'Vendor Master'!$B$5:$Q$54,11,FALSE),VLOOKUP(E636,'Vendor Master'!$B$5:$Q$54,6,FALSE))),""))</f>
        <v/>
      </c>
      <c r="N636" s="30">
        <f>IF(OR(E636="",I636="",M636=""),"",I636*M636)</f>
        <v/>
      </c>
      <c r="O636" s="30">
        <f>IF(OR(E636="",L636=""),"",L636-IF(N636="",0,N636))</f>
        <v/>
      </c>
      <c r="P636" s="26" t="n"/>
      <c r="Q636" s="23" t="n"/>
      <c r="R636" s="28" t="n"/>
      <c r="S636" s="22">
        <f>IF(OR(R636="",O636=""),"",IF(ROUND(R636,2)=ROUND(O636,2),"OK","CHECK"))</f>
        <v/>
      </c>
      <c r="T636" s="31">
        <f>IF(OR(R636="",O636=""),"",R636-O636)</f>
        <v/>
      </c>
      <c r="U636" s="19" t="n"/>
      <c r="V636" s="23" t="n"/>
      <c r="W636" s="32">
        <f>IF(V636="","",IFERROR(VLOOKUP(V636,'Challan Master'!$B$5:$D$124,3,FALSE),""))</f>
        <v/>
      </c>
      <c r="X636" s="22">
        <f>IF(V636="","",IFERROR(VLOOKUP(V636,'Challan Master'!$B$5:$D$124,2,FALSE),""))</f>
        <v/>
      </c>
      <c r="Y636" s="23" t="n"/>
    </row>
    <row r="637">
      <c r="A637" s="22">
        <f>IF(C637="","",ROW()-4)</f>
        <v/>
      </c>
      <c r="B637" s="22">
        <f>IF(C637="","",IF(MONTH(C637)&lt;=3,"Q4",IF(MONTH(C637)&lt;=6,"Q1",IF(MONTH(C637)&lt;=9,"Q2","Q3"))))</f>
        <v/>
      </c>
      <c r="C637" s="26" t="n"/>
      <c r="D637" s="23" t="n"/>
      <c r="E637" s="19" t="n"/>
      <c r="F637" s="22">
        <f>IF(E637="","",IFERROR(VLOOKUP(E637,'Vendor Master'!$B$5:$Q$54,2,FALSE),""))</f>
        <v/>
      </c>
      <c r="G637" s="22">
        <f>IF(E637="","",IFERROR(VLOOKUP(E637,'Vendor Master'!$B$5:$Q$54,4,FALSE),""))</f>
        <v/>
      </c>
      <c r="H637" s="20">
        <f>IF(E637="","",IFERROR(VLOOKUP(G637,'Rate Master'!$B$5:$C$16,2,FALSE),""))</f>
        <v/>
      </c>
      <c r="I637" s="28" t="n"/>
      <c r="J637" s="29">
        <f>IF(E637="","",IFERROR(IF(VLOOKUP(E637,'Vendor Master'!$B$5:$Q$54,12,FALSE)="Y",VLOOKUP(E637,'Vendor Master'!$B$5:$Q$54,14,FALSE),0),""))</f>
        <v/>
      </c>
      <c r="K637" s="30">
        <f>IF(OR(E637="",I637="",J637=""),"",I637*J637)</f>
        <v/>
      </c>
      <c r="L637" s="30">
        <f>IF(OR(E637="",I637=""),"",I637+IF(K637="",0,K637))</f>
        <v/>
      </c>
      <c r="M637" s="25">
        <f>IF(E637="","",IFERROR(IF(F637="",0.2,IF(AND(VLOOKUP(E637,'Vendor Master'!$B$5:$Q$54,7,FALSE)="Y",C637&gt;=VLOOKUP(E637,'Vendor Master'!$B$5:$Q$54,9,FALSE),C637&lt;=VLOOKUP(E637,'Vendor Master'!$B$5:$Q$54,10,FALSE)),VLOOKUP(E637,'Vendor Master'!$B$5:$Q$54,11,FALSE),VLOOKUP(E637,'Vendor Master'!$B$5:$Q$54,6,FALSE))),""))</f>
        <v/>
      </c>
      <c r="N637" s="30">
        <f>IF(OR(E637="",I637="",M637=""),"",I637*M637)</f>
        <v/>
      </c>
      <c r="O637" s="30">
        <f>IF(OR(E637="",L637=""),"",L637-IF(N637="",0,N637))</f>
        <v/>
      </c>
      <c r="P637" s="26" t="n"/>
      <c r="Q637" s="23" t="n"/>
      <c r="R637" s="28" t="n"/>
      <c r="S637" s="22">
        <f>IF(OR(R637="",O637=""),"",IF(ROUND(R637,2)=ROUND(O637,2),"OK","CHECK"))</f>
        <v/>
      </c>
      <c r="T637" s="31">
        <f>IF(OR(R637="",O637=""),"",R637-O637)</f>
        <v/>
      </c>
      <c r="U637" s="19" t="n"/>
      <c r="V637" s="23" t="n"/>
      <c r="W637" s="32">
        <f>IF(V637="","",IFERROR(VLOOKUP(V637,'Challan Master'!$B$5:$D$124,3,FALSE),""))</f>
        <v/>
      </c>
      <c r="X637" s="22">
        <f>IF(V637="","",IFERROR(VLOOKUP(V637,'Challan Master'!$B$5:$D$124,2,FALSE),""))</f>
        <v/>
      </c>
      <c r="Y637" s="23" t="n"/>
    </row>
    <row r="638">
      <c r="A638" s="22">
        <f>IF(C638="","",ROW()-4)</f>
        <v/>
      </c>
      <c r="B638" s="22">
        <f>IF(C638="","",IF(MONTH(C638)&lt;=3,"Q4",IF(MONTH(C638)&lt;=6,"Q1",IF(MONTH(C638)&lt;=9,"Q2","Q3"))))</f>
        <v/>
      </c>
      <c r="C638" s="26" t="n"/>
      <c r="D638" s="23" t="n"/>
      <c r="E638" s="19" t="n"/>
      <c r="F638" s="22">
        <f>IF(E638="","",IFERROR(VLOOKUP(E638,'Vendor Master'!$B$5:$Q$54,2,FALSE),""))</f>
        <v/>
      </c>
      <c r="G638" s="22">
        <f>IF(E638="","",IFERROR(VLOOKUP(E638,'Vendor Master'!$B$5:$Q$54,4,FALSE),""))</f>
        <v/>
      </c>
      <c r="H638" s="20">
        <f>IF(E638="","",IFERROR(VLOOKUP(G638,'Rate Master'!$B$5:$C$16,2,FALSE),""))</f>
        <v/>
      </c>
      <c r="I638" s="28" t="n"/>
      <c r="J638" s="29">
        <f>IF(E638="","",IFERROR(IF(VLOOKUP(E638,'Vendor Master'!$B$5:$Q$54,12,FALSE)="Y",VLOOKUP(E638,'Vendor Master'!$B$5:$Q$54,14,FALSE),0),""))</f>
        <v/>
      </c>
      <c r="K638" s="30">
        <f>IF(OR(E638="",I638="",J638=""),"",I638*J638)</f>
        <v/>
      </c>
      <c r="L638" s="30">
        <f>IF(OR(E638="",I638=""),"",I638+IF(K638="",0,K638))</f>
        <v/>
      </c>
      <c r="M638" s="25">
        <f>IF(E638="","",IFERROR(IF(F638="",0.2,IF(AND(VLOOKUP(E638,'Vendor Master'!$B$5:$Q$54,7,FALSE)="Y",C638&gt;=VLOOKUP(E638,'Vendor Master'!$B$5:$Q$54,9,FALSE),C638&lt;=VLOOKUP(E638,'Vendor Master'!$B$5:$Q$54,10,FALSE)),VLOOKUP(E638,'Vendor Master'!$B$5:$Q$54,11,FALSE),VLOOKUP(E638,'Vendor Master'!$B$5:$Q$54,6,FALSE))),""))</f>
        <v/>
      </c>
      <c r="N638" s="30">
        <f>IF(OR(E638="",I638="",M638=""),"",I638*M638)</f>
        <v/>
      </c>
      <c r="O638" s="30">
        <f>IF(OR(E638="",L638=""),"",L638-IF(N638="",0,N638))</f>
        <v/>
      </c>
      <c r="P638" s="26" t="n"/>
      <c r="Q638" s="23" t="n"/>
      <c r="R638" s="28" t="n"/>
      <c r="S638" s="22">
        <f>IF(OR(R638="",O638=""),"",IF(ROUND(R638,2)=ROUND(O638,2),"OK","CHECK"))</f>
        <v/>
      </c>
      <c r="T638" s="31">
        <f>IF(OR(R638="",O638=""),"",R638-O638)</f>
        <v/>
      </c>
      <c r="U638" s="19" t="n"/>
      <c r="V638" s="23" t="n"/>
      <c r="W638" s="32">
        <f>IF(V638="","",IFERROR(VLOOKUP(V638,'Challan Master'!$B$5:$D$124,3,FALSE),""))</f>
        <v/>
      </c>
      <c r="X638" s="22">
        <f>IF(V638="","",IFERROR(VLOOKUP(V638,'Challan Master'!$B$5:$D$124,2,FALSE),""))</f>
        <v/>
      </c>
      <c r="Y638" s="23" t="n"/>
    </row>
    <row r="639">
      <c r="A639" s="22">
        <f>IF(C639="","",ROW()-4)</f>
        <v/>
      </c>
      <c r="B639" s="22">
        <f>IF(C639="","",IF(MONTH(C639)&lt;=3,"Q4",IF(MONTH(C639)&lt;=6,"Q1",IF(MONTH(C639)&lt;=9,"Q2","Q3"))))</f>
        <v/>
      </c>
      <c r="C639" s="26" t="n"/>
      <c r="D639" s="23" t="n"/>
      <c r="E639" s="19" t="n"/>
      <c r="F639" s="22">
        <f>IF(E639="","",IFERROR(VLOOKUP(E639,'Vendor Master'!$B$5:$Q$54,2,FALSE),""))</f>
        <v/>
      </c>
      <c r="G639" s="22">
        <f>IF(E639="","",IFERROR(VLOOKUP(E639,'Vendor Master'!$B$5:$Q$54,4,FALSE),""))</f>
        <v/>
      </c>
      <c r="H639" s="20">
        <f>IF(E639="","",IFERROR(VLOOKUP(G639,'Rate Master'!$B$5:$C$16,2,FALSE),""))</f>
        <v/>
      </c>
      <c r="I639" s="28" t="n"/>
      <c r="J639" s="29">
        <f>IF(E639="","",IFERROR(IF(VLOOKUP(E639,'Vendor Master'!$B$5:$Q$54,12,FALSE)="Y",VLOOKUP(E639,'Vendor Master'!$B$5:$Q$54,14,FALSE),0),""))</f>
        <v/>
      </c>
      <c r="K639" s="30">
        <f>IF(OR(E639="",I639="",J639=""),"",I639*J639)</f>
        <v/>
      </c>
      <c r="L639" s="30">
        <f>IF(OR(E639="",I639=""),"",I639+IF(K639="",0,K639))</f>
        <v/>
      </c>
      <c r="M639" s="25">
        <f>IF(E639="","",IFERROR(IF(F639="",0.2,IF(AND(VLOOKUP(E639,'Vendor Master'!$B$5:$Q$54,7,FALSE)="Y",C639&gt;=VLOOKUP(E639,'Vendor Master'!$B$5:$Q$54,9,FALSE),C639&lt;=VLOOKUP(E639,'Vendor Master'!$B$5:$Q$54,10,FALSE)),VLOOKUP(E639,'Vendor Master'!$B$5:$Q$54,11,FALSE),VLOOKUP(E639,'Vendor Master'!$B$5:$Q$54,6,FALSE))),""))</f>
        <v/>
      </c>
      <c r="N639" s="30">
        <f>IF(OR(E639="",I639="",M639=""),"",I639*M639)</f>
        <v/>
      </c>
      <c r="O639" s="30">
        <f>IF(OR(E639="",L639=""),"",L639-IF(N639="",0,N639))</f>
        <v/>
      </c>
      <c r="P639" s="26" t="n"/>
      <c r="Q639" s="23" t="n"/>
      <c r="R639" s="28" t="n"/>
      <c r="S639" s="22">
        <f>IF(OR(R639="",O639=""),"",IF(ROUND(R639,2)=ROUND(O639,2),"OK","CHECK"))</f>
        <v/>
      </c>
      <c r="T639" s="31">
        <f>IF(OR(R639="",O639=""),"",R639-O639)</f>
        <v/>
      </c>
      <c r="U639" s="19" t="n"/>
      <c r="V639" s="23" t="n"/>
      <c r="W639" s="32">
        <f>IF(V639="","",IFERROR(VLOOKUP(V639,'Challan Master'!$B$5:$D$124,3,FALSE),""))</f>
        <v/>
      </c>
      <c r="X639" s="22">
        <f>IF(V639="","",IFERROR(VLOOKUP(V639,'Challan Master'!$B$5:$D$124,2,FALSE),""))</f>
        <v/>
      </c>
      <c r="Y639" s="23" t="n"/>
    </row>
    <row r="640">
      <c r="A640" s="22">
        <f>IF(C640="","",ROW()-4)</f>
        <v/>
      </c>
      <c r="B640" s="22">
        <f>IF(C640="","",IF(MONTH(C640)&lt;=3,"Q4",IF(MONTH(C640)&lt;=6,"Q1",IF(MONTH(C640)&lt;=9,"Q2","Q3"))))</f>
        <v/>
      </c>
      <c r="C640" s="26" t="n"/>
      <c r="D640" s="23" t="n"/>
      <c r="E640" s="19" t="n"/>
      <c r="F640" s="22">
        <f>IF(E640="","",IFERROR(VLOOKUP(E640,'Vendor Master'!$B$5:$Q$54,2,FALSE),""))</f>
        <v/>
      </c>
      <c r="G640" s="22">
        <f>IF(E640="","",IFERROR(VLOOKUP(E640,'Vendor Master'!$B$5:$Q$54,4,FALSE),""))</f>
        <v/>
      </c>
      <c r="H640" s="20">
        <f>IF(E640="","",IFERROR(VLOOKUP(G640,'Rate Master'!$B$5:$C$16,2,FALSE),""))</f>
        <v/>
      </c>
      <c r="I640" s="28" t="n"/>
      <c r="J640" s="29">
        <f>IF(E640="","",IFERROR(IF(VLOOKUP(E640,'Vendor Master'!$B$5:$Q$54,12,FALSE)="Y",VLOOKUP(E640,'Vendor Master'!$B$5:$Q$54,14,FALSE),0),""))</f>
        <v/>
      </c>
      <c r="K640" s="30">
        <f>IF(OR(E640="",I640="",J640=""),"",I640*J640)</f>
        <v/>
      </c>
      <c r="L640" s="30">
        <f>IF(OR(E640="",I640=""),"",I640+IF(K640="",0,K640))</f>
        <v/>
      </c>
      <c r="M640" s="25">
        <f>IF(E640="","",IFERROR(IF(F640="",0.2,IF(AND(VLOOKUP(E640,'Vendor Master'!$B$5:$Q$54,7,FALSE)="Y",C640&gt;=VLOOKUP(E640,'Vendor Master'!$B$5:$Q$54,9,FALSE),C640&lt;=VLOOKUP(E640,'Vendor Master'!$B$5:$Q$54,10,FALSE)),VLOOKUP(E640,'Vendor Master'!$B$5:$Q$54,11,FALSE),VLOOKUP(E640,'Vendor Master'!$B$5:$Q$54,6,FALSE))),""))</f>
        <v/>
      </c>
      <c r="N640" s="30">
        <f>IF(OR(E640="",I640="",M640=""),"",I640*M640)</f>
        <v/>
      </c>
      <c r="O640" s="30">
        <f>IF(OR(E640="",L640=""),"",L640-IF(N640="",0,N640))</f>
        <v/>
      </c>
      <c r="P640" s="26" t="n"/>
      <c r="Q640" s="23" t="n"/>
      <c r="R640" s="28" t="n"/>
      <c r="S640" s="22">
        <f>IF(OR(R640="",O640=""),"",IF(ROUND(R640,2)=ROUND(O640,2),"OK","CHECK"))</f>
        <v/>
      </c>
      <c r="T640" s="31">
        <f>IF(OR(R640="",O640=""),"",R640-O640)</f>
        <v/>
      </c>
      <c r="U640" s="19" t="n"/>
      <c r="V640" s="23" t="n"/>
      <c r="W640" s="32">
        <f>IF(V640="","",IFERROR(VLOOKUP(V640,'Challan Master'!$B$5:$D$124,3,FALSE),""))</f>
        <v/>
      </c>
      <c r="X640" s="22">
        <f>IF(V640="","",IFERROR(VLOOKUP(V640,'Challan Master'!$B$5:$D$124,2,FALSE),""))</f>
        <v/>
      </c>
      <c r="Y640" s="23" t="n"/>
    </row>
    <row r="641">
      <c r="A641" s="22">
        <f>IF(C641="","",ROW()-4)</f>
        <v/>
      </c>
      <c r="B641" s="22">
        <f>IF(C641="","",IF(MONTH(C641)&lt;=3,"Q4",IF(MONTH(C641)&lt;=6,"Q1",IF(MONTH(C641)&lt;=9,"Q2","Q3"))))</f>
        <v/>
      </c>
      <c r="C641" s="26" t="n"/>
      <c r="D641" s="23" t="n"/>
      <c r="E641" s="19" t="n"/>
      <c r="F641" s="22">
        <f>IF(E641="","",IFERROR(VLOOKUP(E641,'Vendor Master'!$B$5:$Q$54,2,FALSE),""))</f>
        <v/>
      </c>
      <c r="G641" s="22">
        <f>IF(E641="","",IFERROR(VLOOKUP(E641,'Vendor Master'!$B$5:$Q$54,4,FALSE),""))</f>
        <v/>
      </c>
      <c r="H641" s="20">
        <f>IF(E641="","",IFERROR(VLOOKUP(G641,'Rate Master'!$B$5:$C$16,2,FALSE),""))</f>
        <v/>
      </c>
      <c r="I641" s="28" t="n"/>
      <c r="J641" s="29">
        <f>IF(E641="","",IFERROR(IF(VLOOKUP(E641,'Vendor Master'!$B$5:$Q$54,12,FALSE)="Y",VLOOKUP(E641,'Vendor Master'!$B$5:$Q$54,14,FALSE),0),""))</f>
        <v/>
      </c>
      <c r="K641" s="30">
        <f>IF(OR(E641="",I641="",J641=""),"",I641*J641)</f>
        <v/>
      </c>
      <c r="L641" s="30">
        <f>IF(OR(E641="",I641=""),"",I641+IF(K641="",0,K641))</f>
        <v/>
      </c>
      <c r="M641" s="25">
        <f>IF(E641="","",IFERROR(IF(F641="",0.2,IF(AND(VLOOKUP(E641,'Vendor Master'!$B$5:$Q$54,7,FALSE)="Y",C641&gt;=VLOOKUP(E641,'Vendor Master'!$B$5:$Q$54,9,FALSE),C641&lt;=VLOOKUP(E641,'Vendor Master'!$B$5:$Q$54,10,FALSE)),VLOOKUP(E641,'Vendor Master'!$B$5:$Q$54,11,FALSE),VLOOKUP(E641,'Vendor Master'!$B$5:$Q$54,6,FALSE))),""))</f>
        <v/>
      </c>
      <c r="N641" s="30">
        <f>IF(OR(E641="",I641="",M641=""),"",I641*M641)</f>
        <v/>
      </c>
      <c r="O641" s="30">
        <f>IF(OR(E641="",L641=""),"",L641-IF(N641="",0,N641))</f>
        <v/>
      </c>
      <c r="P641" s="26" t="n"/>
      <c r="Q641" s="23" t="n"/>
      <c r="R641" s="28" t="n"/>
      <c r="S641" s="22">
        <f>IF(OR(R641="",O641=""),"",IF(ROUND(R641,2)=ROUND(O641,2),"OK","CHECK"))</f>
        <v/>
      </c>
      <c r="T641" s="31">
        <f>IF(OR(R641="",O641=""),"",R641-O641)</f>
        <v/>
      </c>
      <c r="U641" s="19" t="n"/>
      <c r="V641" s="23" t="n"/>
      <c r="W641" s="32">
        <f>IF(V641="","",IFERROR(VLOOKUP(V641,'Challan Master'!$B$5:$D$124,3,FALSE),""))</f>
        <v/>
      </c>
      <c r="X641" s="22">
        <f>IF(V641="","",IFERROR(VLOOKUP(V641,'Challan Master'!$B$5:$D$124,2,FALSE),""))</f>
        <v/>
      </c>
      <c r="Y641" s="23" t="n"/>
    </row>
    <row r="642">
      <c r="A642" s="22">
        <f>IF(C642="","",ROW()-4)</f>
        <v/>
      </c>
      <c r="B642" s="22">
        <f>IF(C642="","",IF(MONTH(C642)&lt;=3,"Q4",IF(MONTH(C642)&lt;=6,"Q1",IF(MONTH(C642)&lt;=9,"Q2","Q3"))))</f>
        <v/>
      </c>
      <c r="C642" s="26" t="n"/>
      <c r="D642" s="23" t="n"/>
      <c r="E642" s="19" t="n"/>
      <c r="F642" s="22">
        <f>IF(E642="","",IFERROR(VLOOKUP(E642,'Vendor Master'!$B$5:$Q$54,2,FALSE),""))</f>
        <v/>
      </c>
      <c r="G642" s="22">
        <f>IF(E642="","",IFERROR(VLOOKUP(E642,'Vendor Master'!$B$5:$Q$54,4,FALSE),""))</f>
        <v/>
      </c>
      <c r="H642" s="20">
        <f>IF(E642="","",IFERROR(VLOOKUP(G642,'Rate Master'!$B$5:$C$16,2,FALSE),""))</f>
        <v/>
      </c>
      <c r="I642" s="28" t="n"/>
      <c r="J642" s="29">
        <f>IF(E642="","",IFERROR(IF(VLOOKUP(E642,'Vendor Master'!$B$5:$Q$54,12,FALSE)="Y",VLOOKUP(E642,'Vendor Master'!$B$5:$Q$54,14,FALSE),0),""))</f>
        <v/>
      </c>
      <c r="K642" s="30">
        <f>IF(OR(E642="",I642="",J642=""),"",I642*J642)</f>
        <v/>
      </c>
      <c r="L642" s="30">
        <f>IF(OR(E642="",I642=""),"",I642+IF(K642="",0,K642))</f>
        <v/>
      </c>
      <c r="M642" s="25">
        <f>IF(E642="","",IFERROR(IF(F642="",0.2,IF(AND(VLOOKUP(E642,'Vendor Master'!$B$5:$Q$54,7,FALSE)="Y",C642&gt;=VLOOKUP(E642,'Vendor Master'!$B$5:$Q$54,9,FALSE),C642&lt;=VLOOKUP(E642,'Vendor Master'!$B$5:$Q$54,10,FALSE)),VLOOKUP(E642,'Vendor Master'!$B$5:$Q$54,11,FALSE),VLOOKUP(E642,'Vendor Master'!$B$5:$Q$54,6,FALSE))),""))</f>
        <v/>
      </c>
      <c r="N642" s="30">
        <f>IF(OR(E642="",I642="",M642=""),"",I642*M642)</f>
        <v/>
      </c>
      <c r="O642" s="30">
        <f>IF(OR(E642="",L642=""),"",L642-IF(N642="",0,N642))</f>
        <v/>
      </c>
      <c r="P642" s="26" t="n"/>
      <c r="Q642" s="23" t="n"/>
      <c r="R642" s="28" t="n"/>
      <c r="S642" s="22">
        <f>IF(OR(R642="",O642=""),"",IF(ROUND(R642,2)=ROUND(O642,2),"OK","CHECK"))</f>
        <v/>
      </c>
      <c r="T642" s="31">
        <f>IF(OR(R642="",O642=""),"",R642-O642)</f>
        <v/>
      </c>
      <c r="U642" s="19" t="n"/>
      <c r="V642" s="23" t="n"/>
      <c r="W642" s="32">
        <f>IF(V642="","",IFERROR(VLOOKUP(V642,'Challan Master'!$B$5:$D$124,3,FALSE),""))</f>
        <v/>
      </c>
      <c r="X642" s="22">
        <f>IF(V642="","",IFERROR(VLOOKUP(V642,'Challan Master'!$B$5:$D$124,2,FALSE),""))</f>
        <v/>
      </c>
      <c r="Y642" s="23" t="n"/>
    </row>
    <row r="643">
      <c r="A643" s="22">
        <f>IF(C643="","",ROW()-4)</f>
        <v/>
      </c>
      <c r="B643" s="22">
        <f>IF(C643="","",IF(MONTH(C643)&lt;=3,"Q4",IF(MONTH(C643)&lt;=6,"Q1",IF(MONTH(C643)&lt;=9,"Q2","Q3"))))</f>
        <v/>
      </c>
      <c r="C643" s="26" t="n"/>
      <c r="D643" s="23" t="n"/>
      <c r="E643" s="19" t="n"/>
      <c r="F643" s="22">
        <f>IF(E643="","",IFERROR(VLOOKUP(E643,'Vendor Master'!$B$5:$Q$54,2,FALSE),""))</f>
        <v/>
      </c>
      <c r="G643" s="22">
        <f>IF(E643="","",IFERROR(VLOOKUP(E643,'Vendor Master'!$B$5:$Q$54,4,FALSE),""))</f>
        <v/>
      </c>
      <c r="H643" s="20">
        <f>IF(E643="","",IFERROR(VLOOKUP(G643,'Rate Master'!$B$5:$C$16,2,FALSE),""))</f>
        <v/>
      </c>
      <c r="I643" s="28" t="n"/>
      <c r="J643" s="29">
        <f>IF(E643="","",IFERROR(IF(VLOOKUP(E643,'Vendor Master'!$B$5:$Q$54,12,FALSE)="Y",VLOOKUP(E643,'Vendor Master'!$B$5:$Q$54,14,FALSE),0),""))</f>
        <v/>
      </c>
      <c r="K643" s="30">
        <f>IF(OR(E643="",I643="",J643=""),"",I643*J643)</f>
        <v/>
      </c>
      <c r="L643" s="30">
        <f>IF(OR(E643="",I643=""),"",I643+IF(K643="",0,K643))</f>
        <v/>
      </c>
      <c r="M643" s="25">
        <f>IF(E643="","",IFERROR(IF(F643="",0.2,IF(AND(VLOOKUP(E643,'Vendor Master'!$B$5:$Q$54,7,FALSE)="Y",C643&gt;=VLOOKUP(E643,'Vendor Master'!$B$5:$Q$54,9,FALSE),C643&lt;=VLOOKUP(E643,'Vendor Master'!$B$5:$Q$54,10,FALSE)),VLOOKUP(E643,'Vendor Master'!$B$5:$Q$54,11,FALSE),VLOOKUP(E643,'Vendor Master'!$B$5:$Q$54,6,FALSE))),""))</f>
        <v/>
      </c>
      <c r="N643" s="30">
        <f>IF(OR(E643="",I643="",M643=""),"",I643*M643)</f>
        <v/>
      </c>
      <c r="O643" s="30">
        <f>IF(OR(E643="",L643=""),"",L643-IF(N643="",0,N643))</f>
        <v/>
      </c>
      <c r="P643" s="26" t="n"/>
      <c r="Q643" s="23" t="n"/>
      <c r="R643" s="28" t="n"/>
      <c r="S643" s="22">
        <f>IF(OR(R643="",O643=""),"",IF(ROUND(R643,2)=ROUND(O643,2),"OK","CHECK"))</f>
        <v/>
      </c>
      <c r="T643" s="31">
        <f>IF(OR(R643="",O643=""),"",R643-O643)</f>
        <v/>
      </c>
      <c r="U643" s="19" t="n"/>
      <c r="V643" s="23" t="n"/>
      <c r="W643" s="32">
        <f>IF(V643="","",IFERROR(VLOOKUP(V643,'Challan Master'!$B$5:$D$124,3,FALSE),""))</f>
        <v/>
      </c>
      <c r="X643" s="22">
        <f>IF(V643="","",IFERROR(VLOOKUP(V643,'Challan Master'!$B$5:$D$124,2,FALSE),""))</f>
        <v/>
      </c>
      <c r="Y643" s="23" t="n"/>
    </row>
    <row r="644">
      <c r="A644" s="22">
        <f>IF(C644="","",ROW()-4)</f>
        <v/>
      </c>
      <c r="B644" s="22">
        <f>IF(C644="","",IF(MONTH(C644)&lt;=3,"Q4",IF(MONTH(C644)&lt;=6,"Q1",IF(MONTH(C644)&lt;=9,"Q2","Q3"))))</f>
        <v/>
      </c>
      <c r="C644" s="26" t="n"/>
      <c r="D644" s="23" t="n"/>
      <c r="E644" s="19" t="n"/>
      <c r="F644" s="22">
        <f>IF(E644="","",IFERROR(VLOOKUP(E644,'Vendor Master'!$B$5:$Q$54,2,FALSE),""))</f>
        <v/>
      </c>
      <c r="G644" s="22">
        <f>IF(E644="","",IFERROR(VLOOKUP(E644,'Vendor Master'!$B$5:$Q$54,4,FALSE),""))</f>
        <v/>
      </c>
      <c r="H644" s="20">
        <f>IF(E644="","",IFERROR(VLOOKUP(G644,'Rate Master'!$B$5:$C$16,2,FALSE),""))</f>
        <v/>
      </c>
      <c r="I644" s="28" t="n"/>
      <c r="J644" s="29">
        <f>IF(E644="","",IFERROR(IF(VLOOKUP(E644,'Vendor Master'!$B$5:$Q$54,12,FALSE)="Y",VLOOKUP(E644,'Vendor Master'!$B$5:$Q$54,14,FALSE),0),""))</f>
        <v/>
      </c>
      <c r="K644" s="30">
        <f>IF(OR(E644="",I644="",J644=""),"",I644*J644)</f>
        <v/>
      </c>
      <c r="L644" s="30">
        <f>IF(OR(E644="",I644=""),"",I644+IF(K644="",0,K644))</f>
        <v/>
      </c>
      <c r="M644" s="25">
        <f>IF(E644="","",IFERROR(IF(F644="",0.2,IF(AND(VLOOKUP(E644,'Vendor Master'!$B$5:$Q$54,7,FALSE)="Y",C644&gt;=VLOOKUP(E644,'Vendor Master'!$B$5:$Q$54,9,FALSE),C644&lt;=VLOOKUP(E644,'Vendor Master'!$B$5:$Q$54,10,FALSE)),VLOOKUP(E644,'Vendor Master'!$B$5:$Q$54,11,FALSE),VLOOKUP(E644,'Vendor Master'!$B$5:$Q$54,6,FALSE))),""))</f>
        <v/>
      </c>
      <c r="N644" s="30">
        <f>IF(OR(E644="",I644="",M644=""),"",I644*M644)</f>
        <v/>
      </c>
      <c r="O644" s="30">
        <f>IF(OR(E644="",L644=""),"",L644-IF(N644="",0,N644))</f>
        <v/>
      </c>
      <c r="P644" s="26" t="n"/>
      <c r="Q644" s="23" t="n"/>
      <c r="R644" s="28" t="n"/>
      <c r="S644" s="22">
        <f>IF(OR(R644="",O644=""),"",IF(ROUND(R644,2)=ROUND(O644,2),"OK","CHECK"))</f>
        <v/>
      </c>
      <c r="T644" s="31">
        <f>IF(OR(R644="",O644=""),"",R644-O644)</f>
        <v/>
      </c>
      <c r="U644" s="19" t="n"/>
      <c r="V644" s="23" t="n"/>
      <c r="W644" s="32">
        <f>IF(V644="","",IFERROR(VLOOKUP(V644,'Challan Master'!$B$5:$D$124,3,FALSE),""))</f>
        <v/>
      </c>
      <c r="X644" s="22">
        <f>IF(V644="","",IFERROR(VLOOKUP(V644,'Challan Master'!$B$5:$D$124,2,FALSE),""))</f>
        <v/>
      </c>
      <c r="Y644" s="23" t="n"/>
    </row>
    <row r="645">
      <c r="A645" s="22">
        <f>IF(C645="","",ROW()-4)</f>
        <v/>
      </c>
      <c r="B645" s="22">
        <f>IF(C645="","",IF(MONTH(C645)&lt;=3,"Q4",IF(MONTH(C645)&lt;=6,"Q1",IF(MONTH(C645)&lt;=9,"Q2","Q3"))))</f>
        <v/>
      </c>
      <c r="C645" s="26" t="n"/>
      <c r="D645" s="23" t="n"/>
      <c r="E645" s="19" t="n"/>
      <c r="F645" s="22">
        <f>IF(E645="","",IFERROR(VLOOKUP(E645,'Vendor Master'!$B$5:$Q$54,2,FALSE),""))</f>
        <v/>
      </c>
      <c r="G645" s="22">
        <f>IF(E645="","",IFERROR(VLOOKUP(E645,'Vendor Master'!$B$5:$Q$54,4,FALSE),""))</f>
        <v/>
      </c>
      <c r="H645" s="20">
        <f>IF(E645="","",IFERROR(VLOOKUP(G645,'Rate Master'!$B$5:$C$16,2,FALSE),""))</f>
        <v/>
      </c>
      <c r="I645" s="28" t="n"/>
      <c r="J645" s="29">
        <f>IF(E645="","",IFERROR(IF(VLOOKUP(E645,'Vendor Master'!$B$5:$Q$54,12,FALSE)="Y",VLOOKUP(E645,'Vendor Master'!$B$5:$Q$54,14,FALSE),0),""))</f>
        <v/>
      </c>
      <c r="K645" s="30">
        <f>IF(OR(E645="",I645="",J645=""),"",I645*J645)</f>
        <v/>
      </c>
      <c r="L645" s="30">
        <f>IF(OR(E645="",I645=""),"",I645+IF(K645="",0,K645))</f>
        <v/>
      </c>
      <c r="M645" s="25">
        <f>IF(E645="","",IFERROR(IF(F645="",0.2,IF(AND(VLOOKUP(E645,'Vendor Master'!$B$5:$Q$54,7,FALSE)="Y",C645&gt;=VLOOKUP(E645,'Vendor Master'!$B$5:$Q$54,9,FALSE),C645&lt;=VLOOKUP(E645,'Vendor Master'!$B$5:$Q$54,10,FALSE)),VLOOKUP(E645,'Vendor Master'!$B$5:$Q$54,11,FALSE),VLOOKUP(E645,'Vendor Master'!$B$5:$Q$54,6,FALSE))),""))</f>
        <v/>
      </c>
      <c r="N645" s="30">
        <f>IF(OR(E645="",I645="",M645=""),"",I645*M645)</f>
        <v/>
      </c>
      <c r="O645" s="30">
        <f>IF(OR(E645="",L645=""),"",L645-IF(N645="",0,N645))</f>
        <v/>
      </c>
      <c r="P645" s="26" t="n"/>
      <c r="Q645" s="23" t="n"/>
      <c r="R645" s="28" t="n"/>
      <c r="S645" s="22">
        <f>IF(OR(R645="",O645=""),"",IF(ROUND(R645,2)=ROUND(O645,2),"OK","CHECK"))</f>
        <v/>
      </c>
      <c r="T645" s="31">
        <f>IF(OR(R645="",O645=""),"",R645-O645)</f>
        <v/>
      </c>
      <c r="U645" s="19" t="n"/>
      <c r="V645" s="23" t="n"/>
      <c r="W645" s="32">
        <f>IF(V645="","",IFERROR(VLOOKUP(V645,'Challan Master'!$B$5:$D$124,3,FALSE),""))</f>
        <v/>
      </c>
      <c r="X645" s="22">
        <f>IF(V645="","",IFERROR(VLOOKUP(V645,'Challan Master'!$B$5:$D$124,2,FALSE),""))</f>
        <v/>
      </c>
      <c r="Y645" s="23" t="n"/>
    </row>
    <row r="646">
      <c r="A646" s="22">
        <f>IF(C646="","",ROW()-4)</f>
        <v/>
      </c>
      <c r="B646" s="22">
        <f>IF(C646="","",IF(MONTH(C646)&lt;=3,"Q4",IF(MONTH(C646)&lt;=6,"Q1",IF(MONTH(C646)&lt;=9,"Q2","Q3"))))</f>
        <v/>
      </c>
      <c r="C646" s="26" t="n"/>
      <c r="D646" s="23" t="n"/>
      <c r="E646" s="19" t="n"/>
      <c r="F646" s="22">
        <f>IF(E646="","",IFERROR(VLOOKUP(E646,'Vendor Master'!$B$5:$Q$54,2,FALSE),""))</f>
        <v/>
      </c>
      <c r="G646" s="22">
        <f>IF(E646="","",IFERROR(VLOOKUP(E646,'Vendor Master'!$B$5:$Q$54,4,FALSE),""))</f>
        <v/>
      </c>
      <c r="H646" s="20">
        <f>IF(E646="","",IFERROR(VLOOKUP(G646,'Rate Master'!$B$5:$C$16,2,FALSE),""))</f>
        <v/>
      </c>
      <c r="I646" s="28" t="n"/>
      <c r="J646" s="29">
        <f>IF(E646="","",IFERROR(IF(VLOOKUP(E646,'Vendor Master'!$B$5:$Q$54,12,FALSE)="Y",VLOOKUP(E646,'Vendor Master'!$B$5:$Q$54,14,FALSE),0),""))</f>
        <v/>
      </c>
      <c r="K646" s="30">
        <f>IF(OR(E646="",I646="",J646=""),"",I646*J646)</f>
        <v/>
      </c>
      <c r="L646" s="30">
        <f>IF(OR(E646="",I646=""),"",I646+IF(K646="",0,K646))</f>
        <v/>
      </c>
      <c r="M646" s="25">
        <f>IF(E646="","",IFERROR(IF(F646="",0.2,IF(AND(VLOOKUP(E646,'Vendor Master'!$B$5:$Q$54,7,FALSE)="Y",C646&gt;=VLOOKUP(E646,'Vendor Master'!$B$5:$Q$54,9,FALSE),C646&lt;=VLOOKUP(E646,'Vendor Master'!$B$5:$Q$54,10,FALSE)),VLOOKUP(E646,'Vendor Master'!$B$5:$Q$54,11,FALSE),VLOOKUP(E646,'Vendor Master'!$B$5:$Q$54,6,FALSE))),""))</f>
        <v/>
      </c>
      <c r="N646" s="30">
        <f>IF(OR(E646="",I646="",M646=""),"",I646*M646)</f>
        <v/>
      </c>
      <c r="O646" s="30">
        <f>IF(OR(E646="",L646=""),"",L646-IF(N646="",0,N646))</f>
        <v/>
      </c>
      <c r="P646" s="26" t="n"/>
      <c r="Q646" s="23" t="n"/>
      <c r="R646" s="28" t="n"/>
      <c r="S646" s="22">
        <f>IF(OR(R646="",O646=""),"",IF(ROUND(R646,2)=ROUND(O646,2),"OK","CHECK"))</f>
        <v/>
      </c>
      <c r="T646" s="31">
        <f>IF(OR(R646="",O646=""),"",R646-O646)</f>
        <v/>
      </c>
      <c r="U646" s="19" t="n"/>
      <c r="V646" s="23" t="n"/>
      <c r="W646" s="32">
        <f>IF(V646="","",IFERROR(VLOOKUP(V646,'Challan Master'!$B$5:$D$124,3,FALSE),""))</f>
        <v/>
      </c>
      <c r="X646" s="22">
        <f>IF(V646="","",IFERROR(VLOOKUP(V646,'Challan Master'!$B$5:$D$124,2,FALSE),""))</f>
        <v/>
      </c>
      <c r="Y646" s="23" t="n"/>
    </row>
    <row r="647">
      <c r="A647" s="22">
        <f>IF(C647="","",ROW()-4)</f>
        <v/>
      </c>
      <c r="B647" s="22">
        <f>IF(C647="","",IF(MONTH(C647)&lt;=3,"Q4",IF(MONTH(C647)&lt;=6,"Q1",IF(MONTH(C647)&lt;=9,"Q2","Q3"))))</f>
        <v/>
      </c>
      <c r="C647" s="26" t="n"/>
      <c r="D647" s="23" t="n"/>
      <c r="E647" s="19" t="n"/>
      <c r="F647" s="22">
        <f>IF(E647="","",IFERROR(VLOOKUP(E647,'Vendor Master'!$B$5:$Q$54,2,FALSE),""))</f>
        <v/>
      </c>
      <c r="G647" s="22">
        <f>IF(E647="","",IFERROR(VLOOKUP(E647,'Vendor Master'!$B$5:$Q$54,4,FALSE),""))</f>
        <v/>
      </c>
      <c r="H647" s="20">
        <f>IF(E647="","",IFERROR(VLOOKUP(G647,'Rate Master'!$B$5:$C$16,2,FALSE),""))</f>
        <v/>
      </c>
      <c r="I647" s="28" t="n"/>
      <c r="J647" s="29">
        <f>IF(E647="","",IFERROR(IF(VLOOKUP(E647,'Vendor Master'!$B$5:$Q$54,12,FALSE)="Y",VLOOKUP(E647,'Vendor Master'!$B$5:$Q$54,14,FALSE),0),""))</f>
        <v/>
      </c>
      <c r="K647" s="30">
        <f>IF(OR(E647="",I647="",J647=""),"",I647*J647)</f>
        <v/>
      </c>
      <c r="L647" s="30">
        <f>IF(OR(E647="",I647=""),"",I647+IF(K647="",0,K647))</f>
        <v/>
      </c>
      <c r="M647" s="25">
        <f>IF(E647="","",IFERROR(IF(F647="",0.2,IF(AND(VLOOKUP(E647,'Vendor Master'!$B$5:$Q$54,7,FALSE)="Y",C647&gt;=VLOOKUP(E647,'Vendor Master'!$B$5:$Q$54,9,FALSE),C647&lt;=VLOOKUP(E647,'Vendor Master'!$B$5:$Q$54,10,FALSE)),VLOOKUP(E647,'Vendor Master'!$B$5:$Q$54,11,FALSE),VLOOKUP(E647,'Vendor Master'!$B$5:$Q$54,6,FALSE))),""))</f>
        <v/>
      </c>
      <c r="N647" s="30">
        <f>IF(OR(E647="",I647="",M647=""),"",I647*M647)</f>
        <v/>
      </c>
      <c r="O647" s="30">
        <f>IF(OR(E647="",L647=""),"",L647-IF(N647="",0,N647))</f>
        <v/>
      </c>
      <c r="P647" s="26" t="n"/>
      <c r="Q647" s="23" t="n"/>
      <c r="R647" s="28" t="n"/>
      <c r="S647" s="22">
        <f>IF(OR(R647="",O647=""),"",IF(ROUND(R647,2)=ROUND(O647,2),"OK","CHECK"))</f>
        <v/>
      </c>
      <c r="T647" s="31">
        <f>IF(OR(R647="",O647=""),"",R647-O647)</f>
        <v/>
      </c>
      <c r="U647" s="19" t="n"/>
      <c r="V647" s="23" t="n"/>
      <c r="W647" s="32">
        <f>IF(V647="","",IFERROR(VLOOKUP(V647,'Challan Master'!$B$5:$D$124,3,FALSE),""))</f>
        <v/>
      </c>
      <c r="X647" s="22">
        <f>IF(V647="","",IFERROR(VLOOKUP(V647,'Challan Master'!$B$5:$D$124,2,FALSE),""))</f>
        <v/>
      </c>
      <c r="Y647" s="23" t="n"/>
    </row>
    <row r="648">
      <c r="A648" s="22">
        <f>IF(C648="","",ROW()-4)</f>
        <v/>
      </c>
      <c r="B648" s="22">
        <f>IF(C648="","",IF(MONTH(C648)&lt;=3,"Q4",IF(MONTH(C648)&lt;=6,"Q1",IF(MONTH(C648)&lt;=9,"Q2","Q3"))))</f>
        <v/>
      </c>
      <c r="C648" s="26" t="n"/>
      <c r="D648" s="23" t="n"/>
      <c r="E648" s="19" t="n"/>
      <c r="F648" s="22">
        <f>IF(E648="","",IFERROR(VLOOKUP(E648,'Vendor Master'!$B$5:$Q$54,2,FALSE),""))</f>
        <v/>
      </c>
      <c r="G648" s="22">
        <f>IF(E648="","",IFERROR(VLOOKUP(E648,'Vendor Master'!$B$5:$Q$54,4,FALSE),""))</f>
        <v/>
      </c>
      <c r="H648" s="20">
        <f>IF(E648="","",IFERROR(VLOOKUP(G648,'Rate Master'!$B$5:$C$16,2,FALSE),""))</f>
        <v/>
      </c>
      <c r="I648" s="28" t="n"/>
      <c r="J648" s="29">
        <f>IF(E648="","",IFERROR(IF(VLOOKUP(E648,'Vendor Master'!$B$5:$Q$54,12,FALSE)="Y",VLOOKUP(E648,'Vendor Master'!$B$5:$Q$54,14,FALSE),0),""))</f>
        <v/>
      </c>
      <c r="K648" s="30">
        <f>IF(OR(E648="",I648="",J648=""),"",I648*J648)</f>
        <v/>
      </c>
      <c r="L648" s="30">
        <f>IF(OR(E648="",I648=""),"",I648+IF(K648="",0,K648))</f>
        <v/>
      </c>
      <c r="M648" s="25">
        <f>IF(E648="","",IFERROR(IF(F648="",0.2,IF(AND(VLOOKUP(E648,'Vendor Master'!$B$5:$Q$54,7,FALSE)="Y",C648&gt;=VLOOKUP(E648,'Vendor Master'!$B$5:$Q$54,9,FALSE),C648&lt;=VLOOKUP(E648,'Vendor Master'!$B$5:$Q$54,10,FALSE)),VLOOKUP(E648,'Vendor Master'!$B$5:$Q$54,11,FALSE),VLOOKUP(E648,'Vendor Master'!$B$5:$Q$54,6,FALSE))),""))</f>
        <v/>
      </c>
      <c r="N648" s="30">
        <f>IF(OR(E648="",I648="",M648=""),"",I648*M648)</f>
        <v/>
      </c>
      <c r="O648" s="30">
        <f>IF(OR(E648="",L648=""),"",L648-IF(N648="",0,N648))</f>
        <v/>
      </c>
      <c r="P648" s="26" t="n"/>
      <c r="Q648" s="23" t="n"/>
      <c r="R648" s="28" t="n"/>
      <c r="S648" s="22">
        <f>IF(OR(R648="",O648=""),"",IF(ROUND(R648,2)=ROUND(O648,2),"OK","CHECK"))</f>
        <v/>
      </c>
      <c r="T648" s="31">
        <f>IF(OR(R648="",O648=""),"",R648-O648)</f>
        <v/>
      </c>
      <c r="U648" s="19" t="n"/>
      <c r="V648" s="23" t="n"/>
      <c r="W648" s="32">
        <f>IF(V648="","",IFERROR(VLOOKUP(V648,'Challan Master'!$B$5:$D$124,3,FALSE),""))</f>
        <v/>
      </c>
      <c r="X648" s="22">
        <f>IF(V648="","",IFERROR(VLOOKUP(V648,'Challan Master'!$B$5:$D$124,2,FALSE),""))</f>
        <v/>
      </c>
      <c r="Y648" s="23" t="n"/>
    </row>
    <row r="649">
      <c r="A649" s="22">
        <f>IF(C649="","",ROW()-4)</f>
        <v/>
      </c>
      <c r="B649" s="22">
        <f>IF(C649="","",IF(MONTH(C649)&lt;=3,"Q4",IF(MONTH(C649)&lt;=6,"Q1",IF(MONTH(C649)&lt;=9,"Q2","Q3"))))</f>
        <v/>
      </c>
      <c r="C649" s="26" t="n"/>
      <c r="D649" s="23" t="n"/>
      <c r="E649" s="19" t="n"/>
      <c r="F649" s="22">
        <f>IF(E649="","",IFERROR(VLOOKUP(E649,'Vendor Master'!$B$5:$Q$54,2,FALSE),""))</f>
        <v/>
      </c>
      <c r="G649" s="22">
        <f>IF(E649="","",IFERROR(VLOOKUP(E649,'Vendor Master'!$B$5:$Q$54,4,FALSE),""))</f>
        <v/>
      </c>
      <c r="H649" s="20">
        <f>IF(E649="","",IFERROR(VLOOKUP(G649,'Rate Master'!$B$5:$C$16,2,FALSE),""))</f>
        <v/>
      </c>
      <c r="I649" s="28" t="n"/>
      <c r="J649" s="29">
        <f>IF(E649="","",IFERROR(IF(VLOOKUP(E649,'Vendor Master'!$B$5:$Q$54,12,FALSE)="Y",VLOOKUP(E649,'Vendor Master'!$B$5:$Q$54,14,FALSE),0),""))</f>
        <v/>
      </c>
      <c r="K649" s="30">
        <f>IF(OR(E649="",I649="",J649=""),"",I649*J649)</f>
        <v/>
      </c>
      <c r="L649" s="30">
        <f>IF(OR(E649="",I649=""),"",I649+IF(K649="",0,K649))</f>
        <v/>
      </c>
      <c r="M649" s="25">
        <f>IF(E649="","",IFERROR(IF(F649="",0.2,IF(AND(VLOOKUP(E649,'Vendor Master'!$B$5:$Q$54,7,FALSE)="Y",C649&gt;=VLOOKUP(E649,'Vendor Master'!$B$5:$Q$54,9,FALSE),C649&lt;=VLOOKUP(E649,'Vendor Master'!$B$5:$Q$54,10,FALSE)),VLOOKUP(E649,'Vendor Master'!$B$5:$Q$54,11,FALSE),VLOOKUP(E649,'Vendor Master'!$B$5:$Q$54,6,FALSE))),""))</f>
        <v/>
      </c>
      <c r="N649" s="30">
        <f>IF(OR(E649="",I649="",M649=""),"",I649*M649)</f>
        <v/>
      </c>
      <c r="O649" s="30">
        <f>IF(OR(E649="",L649=""),"",L649-IF(N649="",0,N649))</f>
        <v/>
      </c>
      <c r="P649" s="26" t="n"/>
      <c r="Q649" s="23" t="n"/>
      <c r="R649" s="28" t="n"/>
      <c r="S649" s="22">
        <f>IF(OR(R649="",O649=""),"",IF(ROUND(R649,2)=ROUND(O649,2),"OK","CHECK"))</f>
        <v/>
      </c>
      <c r="T649" s="31">
        <f>IF(OR(R649="",O649=""),"",R649-O649)</f>
        <v/>
      </c>
      <c r="U649" s="19" t="n"/>
      <c r="V649" s="23" t="n"/>
      <c r="W649" s="32">
        <f>IF(V649="","",IFERROR(VLOOKUP(V649,'Challan Master'!$B$5:$D$124,3,FALSE),""))</f>
        <v/>
      </c>
      <c r="X649" s="22">
        <f>IF(V649="","",IFERROR(VLOOKUP(V649,'Challan Master'!$B$5:$D$124,2,FALSE),""))</f>
        <v/>
      </c>
      <c r="Y649" s="23" t="n"/>
    </row>
    <row r="650">
      <c r="A650" s="22">
        <f>IF(C650="","",ROW()-4)</f>
        <v/>
      </c>
      <c r="B650" s="22">
        <f>IF(C650="","",IF(MONTH(C650)&lt;=3,"Q4",IF(MONTH(C650)&lt;=6,"Q1",IF(MONTH(C650)&lt;=9,"Q2","Q3"))))</f>
        <v/>
      </c>
      <c r="C650" s="26" t="n"/>
      <c r="D650" s="23" t="n"/>
      <c r="E650" s="19" t="n"/>
      <c r="F650" s="22">
        <f>IF(E650="","",IFERROR(VLOOKUP(E650,'Vendor Master'!$B$5:$Q$54,2,FALSE),""))</f>
        <v/>
      </c>
      <c r="G650" s="22">
        <f>IF(E650="","",IFERROR(VLOOKUP(E650,'Vendor Master'!$B$5:$Q$54,4,FALSE),""))</f>
        <v/>
      </c>
      <c r="H650" s="20">
        <f>IF(E650="","",IFERROR(VLOOKUP(G650,'Rate Master'!$B$5:$C$16,2,FALSE),""))</f>
        <v/>
      </c>
      <c r="I650" s="28" t="n"/>
      <c r="J650" s="29">
        <f>IF(E650="","",IFERROR(IF(VLOOKUP(E650,'Vendor Master'!$B$5:$Q$54,12,FALSE)="Y",VLOOKUP(E650,'Vendor Master'!$B$5:$Q$54,14,FALSE),0),""))</f>
        <v/>
      </c>
      <c r="K650" s="30">
        <f>IF(OR(E650="",I650="",J650=""),"",I650*J650)</f>
        <v/>
      </c>
      <c r="L650" s="30">
        <f>IF(OR(E650="",I650=""),"",I650+IF(K650="",0,K650))</f>
        <v/>
      </c>
      <c r="M650" s="25">
        <f>IF(E650="","",IFERROR(IF(F650="",0.2,IF(AND(VLOOKUP(E650,'Vendor Master'!$B$5:$Q$54,7,FALSE)="Y",C650&gt;=VLOOKUP(E650,'Vendor Master'!$B$5:$Q$54,9,FALSE),C650&lt;=VLOOKUP(E650,'Vendor Master'!$B$5:$Q$54,10,FALSE)),VLOOKUP(E650,'Vendor Master'!$B$5:$Q$54,11,FALSE),VLOOKUP(E650,'Vendor Master'!$B$5:$Q$54,6,FALSE))),""))</f>
        <v/>
      </c>
      <c r="N650" s="30">
        <f>IF(OR(E650="",I650="",M650=""),"",I650*M650)</f>
        <v/>
      </c>
      <c r="O650" s="30">
        <f>IF(OR(E650="",L650=""),"",L650-IF(N650="",0,N650))</f>
        <v/>
      </c>
      <c r="P650" s="26" t="n"/>
      <c r="Q650" s="23" t="n"/>
      <c r="R650" s="28" t="n"/>
      <c r="S650" s="22">
        <f>IF(OR(R650="",O650=""),"",IF(ROUND(R650,2)=ROUND(O650,2),"OK","CHECK"))</f>
        <v/>
      </c>
      <c r="T650" s="31">
        <f>IF(OR(R650="",O650=""),"",R650-O650)</f>
        <v/>
      </c>
      <c r="U650" s="19" t="n"/>
      <c r="V650" s="23" t="n"/>
      <c r="W650" s="32">
        <f>IF(V650="","",IFERROR(VLOOKUP(V650,'Challan Master'!$B$5:$D$124,3,FALSE),""))</f>
        <v/>
      </c>
      <c r="X650" s="22">
        <f>IF(V650="","",IFERROR(VLOOKUP(V650,'Challan Master'!$B$5:$D$124,2,FALSE),""))</f>
        <v/>
      </c>
      <c r="Y650" s="23" t="n"/>
    </row>
    <row r="651">
      <c r="A651" s="22">
        <f>IF(C651="","",ROW()-4)</f>
        <v/>
      </c>
      <c r="B651" s="22">
        <f>IF(C651="","",IF(MONTH(C651)&lt;=3,"Q4",IF(MONTH(C651)&lt;=6,"Q1",IF(MONTH(C651)&lt;=9,"Q2","Q3"))))</f>
        <v/>
      </c>
      <c r="C651" s="26" t="n"/>
      <c r="D651" s="23" t="n"/>
      <c r="E651" s="19" t="n"/>
      <c r="F651" s="22">
        <f>IF(E651="","",IFERROR(VLOOKUP(E651,'Vendor Master'!$B$5:$Q$54,2,FALSE),""))</f>
        <v/>
      </c>
      <c r="G651" s="22">
        <f>IF(E651="","",IFERROR(VLOOKUP(E651,'Vendor Master'!$B$5:$Q$54,4,FALSE),""))</f>
        <v/>
      </c>
      <c r="H651" s="20">
        <f>IF(E651="","",IFERROR(VLOOKUP(G651,'Rate Master'!$B$5:$C$16,2,FALSE),""))</f>
        <v/>
      </c>
      <c r="I651" s="28" t="n"/>
      <c r="J651" s="29">
        <f>IF(E651="","",IFERROR(IF(VLOOKUP(E651,'Vendor Master'!$B$5:$Q$54,12,FALSE)="Y",VLOOKUP(E651,'Vendor Master'!$B$5:$Q$54,14,FALSE),0),""))</f>
        <v/>
      </c>
      <c r="K651" s="30">
        <f>IF(OR(E651="",I651="",J651=""),"",I651*J651)</f>
        <v/>
      </c>
      <c r="L651" s="30">
        <f>IF(OR(E651="",I651=""),"",I651+IF(K651="",0,K651))</f>
        <v/>
      </c>
      <c r="M651" s="25">
        <f>IF(E651="","",IFERROR(IF(F651="",0.2,IF(AND(VLOOKUP(E651,'Vendor Master'!$B$5:$Q$54,7,FALSE)="Y",C651&gt;=VLOOKUP(E651,'Vendor Master'!$B$5:$Q$54,9,FALSE),C651&lt;=VLOOKUP(E651,'Vendor Master'!$B$5:$Q$54,10,FALSE)),VLOOKUP(E651,'Vendor Master'!$B$5:$Q$54,11,FALSE),VLOOKUP(E651,'Vendor Master'!$B$5:$Q$54,6,FALSE))),""))</f>
        <v/>
      </c>
      <c r="N651" s="30">
        <f>IF(OR(E651="",I651="",M651=""),"",I651*M651)</f>
        <v/>
      </c>
      <c r="O651" s="30">
        <f>IF(OR(E651="",L651=""),"",L651-IF(N651="",0,N651))</f>
        <v/>
      </c>
      <c r="P651" s="26" t="n"/>
      <c r="Q651" s="23" t="n"/>
      <c r="R651" s="28" t="n"/>
      <c r="S651" s="22">
        <f>IF(OR(R651="",O651=""),"",IF(ROUND(R651,2)=ROUND(O651,2),"OK","CHECK"))</f>
        <v/>
      </c>
      <c r="T651" s="31">
        <f>IF(OR(R651="",O651=""),"",R651-O651)</f>
        <v/>
      </c>
      <c r="U651" s="19" t="n"/>
      <c r="V651" s="23" t="n"/>
      <c r="W651" s="32">
        <f>IF(V651="","",IFERROR(VLOOKUP(V651,'Challan Master'!$B$5:$D$124,3,FALSE),""))</f>
        <v/>
      </c>
      <c r="X651" s="22">
        <f>IF(V651="","",IFERROR(VLOOKUP(V651,'Challan Master'!$B$5:$D$124,2,FALSE),""))</f>
        <v/>
      </c>
      <c r="Y651" s="23" t="n"/>
    </row>
    <row r="652">
      <c r="A652" s="22">
        <f>IF(C652="","",ROW()-4)</f>
        <v/>
      </c>
      <c r="B652" s="22">
        <f>IF(C652="","",IF(MONTH(C652)&lt;=3,"Q4",IF(MONTH(C652)&lt;=6,"Q1",IF(MONTH(C652)&lt;=9,"Q2","Q3"))))</f>
        <v/>
      </c>
      <c r="C652" s="26" t="n"/>
      <c r="D652" s="23" t="n"/>
      <c r="E652" s="19" t="n"/>
      <c r="F652" s="22">
        <f>IF(E652="","",IFERROR(VLOOKUP(E652,'Vendor Master'!$B$5:$Q$54,2,FALSE),""))</f>
        <v/>
      </c>
      <c r="G652" s="22">
        <f>IF(E652="","",IFERROR(VLOOKUP(E652,'Vendor Master'!$B$5:$Q$54,4,FALSE),""))</f>
        <v/>
      </c>
      <c r="H652" s="20">
        <f>IF(E652="","",IFERROR(VLOOKUP(G652,'Rate Master'!$B$5:$C$16,2,FALSE),""))</f>
        <v/>
      </c>
      <c r="I652" s="28" t="n"/>
      <c r="J652" s="29">
        <f>IF(E652="","",IFERROR(IF(VLOOKUP(E652,'Vendor Master'!$B$5:$Q$54,12,FALSE)="Y",VLOOKUP(E652,'Vendor Master'!$B$5:$Q$54,14,FALSE),0),""))</f>
        <v/>
      </c>
      <c r="K652" s="30">
        <f>IF(OR(E652="",I652="",J652=""),"",I652*J652)</f>
        <v/>
      </c>
      <c r="L652" s="30">
        <f>IF(OR(E652="",I652=""),"",I652+IF(K652="",0,K652))</f>
        <v/>
      </c>
      <c r="M652" s="25">
        <f>IF(E652="","",IFERROR(IF(F652="",0.2,IF(AND(VLOOKUP(E652,'Vendor Master'!$B$5:$Q$54,7,FALSE)="Y",C652&gt;=VLOOKUP(E652,'Vendor Master'!$B$5:$Q$54,9,FALSE),C652&lt;=VLOOKUP(E652,'Vendor Master'!$B$5:$Q$54,10,FALSE)),VLOOKUP(E652,'Vendor Master'!$B$5:$Q$54,11,FALSE),VLOOKUP(E652,'Vendor Master'!$B$5:$Q$54,6,FALSE))),""))</f>
        <v/>
      </c>
      <c r="N652" s="30">
        <f>IF(OR(E652="",I652="",M652=""),"",I652*M652)</f>
        <v/>
      </c>
      <c r="O652" s="30">
        <f>IF(OR(E652="",L652=""),"",L652-IF(N652="",0,N652))</f>
        <v/>
      </c>
      <c r="P652" s="26" t="n"/>
      <c r="Q652" s="23" t="n"/>
      <c r="R652" s="28" t="n"/>
      <c r="S652" s="22">
        <f>IF(OR(R652="",O652=""),"",IF(ROUND(R652,2)=ROUND(O652,2),"OK","CHECK"))</f>
        <v/>
      </c>
      <c r="T652" s="31">
        <f>IF(OR(R652="",O652=""),"",R652-O652)</f>
        <v/>
      </c>
      <c r="U652" s="19" t="n"/>
      <c r="V652" s="23" t="n"/>
      <c r="W652" s="32">
        <f>IF(V652="","",IFERROR(VLOOKUP(V652,'Challan Master'!$B$5:$D$124,3,FALSE),""))</f>
        <v/>
      </c>
      <c r="X652" s="22">
        <f>IF(V652="","",IFERROR(VLOOKUP(V652,'Challan Master'!$B$5:$D$124,2,FALSE),""))</f>
        <v/>
      </c>
      <c r="Y652" s="23" t="n"/>
    </row>
    <row r="653">
      <c r="A653" s="22">
        <f>IF(C653="","",ROW()-4)</f>
        <v/>
      </c>
      <c r="B653" s="22">
        <f>IF(C653="","",IF(MONTH(C653)&lt;=3,"Q4",IF(MONTH(C653)&lt;=6,"Q1",IF(MONTH(C653)&lt;=9,"Q2","Q3"))))</f>
        <v/>
      </c>
      <c r="C653" s="26" t="n"/>
      <c r="D653" s="23" t="n"/>
      <c r="E653" s="19" t="n"/>
      <c r="F653" s="22">
        <f>IF(E653="","",IFERROR(VLOOKUP(E653,'Vendor Master'!$B$5:$Q$54,2,FALSE),""))</f>
        <v/>
      </c>
      <c r="G653" s="22">
        <f>IF(E653="","",IFERROR(VLOOKUP(E653,'Vendor Master'!$B$5:$Q$54,4,FALSE),""))</f>
        <v/>
      </c>
      <c r="H653" s="20">
        <f>IF(E653="","",IFERROR(VLOOKUP(G653,'Rate Master'!$B$5:$C$16,2,FALSE),""))</f>
        <v/>
      </c>
      <c r="I653" s="28" t="n"/>
      <c r="J653" s="29">
        <f>IF(E653="","",IFERROR(IF(VLOOKUP(E653,'Vendor Master'!$B$5:$Q$54,12,FALSE)="Y",VLOOKUP(E653,'Vendor Master'!$B$5:$Q$54,14,FALSE),0),""))</f>
        <v/>
      </c>
      <c r="K653" s="30">
        <f>IF(OR(E653="",I653="",J653=""),"",I653*J653)</f>
        <v/>
      </c>
      <c r="L653" s="30">
        <f>IF(OR(E653="",I653=""),"",I653+IF(K653="",0,K653))</f>
        <v/>
      </c>
      <c r="M653" s="25">
        <f>IF(E653="","",IFERROR(IF(F653="",0.2,IF(AND(VLOOKUP(E653,'Vendor Master'!$B$5:$Q$54,7,FALSE)="Y",C653&gt;=VLOOKUP(E653,'Vendor Master'!$B$5:$Q$54,9,FALSE),C653&lt;=VLOOKUP(E653,'Vendor Master'!$B$5:$Q$54,10,FALSE)),VLOOKUP(E653,'Vendor Master'!$B$5:$Q$54,11,FALSE),VLOOKUP(E653,'Vendor Master'!$B$5:$Q$54,6,FALSE))),""))</f>
        <v/>
      </c>
      <c r="N653" s="30">
        <f>IF(OR(E653="",I653="",M653=""),"",I653*M653)</f>
        <v/>
      </c>
      <c r="O653" s="30">
        <f>IF(OR(E653="",L653=""),"",L653-IF(N653="",0,N653))</f>
        <v/>
      </c>
      <c r="P653" s="26" t="n"/>
      <c r="Q653" s="23" t="n"/>
      <c r="R653" s="28" t="n"/>
      <c r="S653" s="22">
        <f>IF(OR(R653="",O653=""),"",IF(ROUND(R653,2)=ROUND(O653,2),"OK","CHECK"))</f>
        <v/>
      </c>
      <c r="T653" s="31">
        <f>IF(OR(R653="",O653=""),"",R653-O653)</f>
        <v/>
      </c>
      <c r="U653" s="19" t="n"/>
      <c r="V653" s="23" t="n"/>
      <c r="W653" s="32">
        <f>IF(V653="","",IFERROR(VLOOKUP(V653,'Challan Master'!$B$5:$D$124,3,FALSE),""))</f>
        <v/>
      </c>
      <c r="X653" s="22">
        <f>IF(V653="","",IFERROR(VLOOKUP(V653,'Challan Master'!$B$5:$D$124,2,FALSE),""))</f>
        <v/>
      </c>
      <c r="Y653" s="23" t="n"/>
    </row>
    <row r="654">
      <c r="A654" s="22">
        <f>IF(C654="","",ROW()-4)</f>
        <v/>
      </c>
      <c r="B654" s="22">
        <f>IF(C654="","",IF(MONTH(C654)&lt;=3,"Q4",IF(MONTH(C654)&lt;=6,"Q1",IF(MONTH(C654)&lt;=9,"Q2","Q3"))))</f>
        <v/>
      </c>
      <c r="C654" s="26" t="n"/>
      <c r="D654" s="23" t="n"/>
      <c r="E654" s="19" t="n"/>
      <c r="F654" s="22">
        <f>IF(E654="","",IFERROR(VLOOKUP(E654,'Vendor Master'!$B$5:$Q$54,2,FALSE),""))</f>
        <v/>
      </c>
      <c r="G654" s="22">
        <f>IF(E654="","",IFERROR(VLOOKUP(E654,'Vendor Master'!$B$5:$Q$54,4,FALSE),""))</f>
        <v/>
      </c>
      <c r="H654" s="20">
        <f>IF(E654="","",IFERROR(VLOOKUP(G654,'Rate Master'!$B$5:$C$16,2,FALSE),""))</f>
        <v/>
      </c>
      <c r="I654" s="28" t="n"/>
      <c r="J654" s="29">
        <f>IF(E654="","",IFERROR(IF(VLOOKUP(E654,'Vendor Master'!$B$5:$Q$54,12,FALSE)="Y",VLOOKUP(E654,'Vendor Master'!$B$5:$Q$54,14,FALSE),0),""))</f>
        <v/>
      </c>
      <c r="K654" s="30">
        <f>IF(OR(E654="",I654="",J654=""),"",I654*J654)</f>
        <v/>
      </c>
      <c r="L654" s="30">
        <f>IF(OR(E654="",I654=""),"",I654+IF(K654="",0,K654))</f>
        <v/>
      </c>
      <c r="M654" s="25">
        <f>IF(E654="","",IFERROR(IF(F654="",0.2,IF(AND(VLOOKUP(E654,'Vendor Master'!$B$5:$Q$54,7,FALSE)="Y",C654&gt;=VLOOKUP(E654,'Vendor Master'!$B$5:$Q$54,9,FALSE),C654&lt;=VLOOKUP(E654,'Vendor Master'!$B$5:$Q$54,10,FALSE)),VLOOKUP(E654,'Vendor Master'!$B$5:$Q$54,11,FALSE),VLOOKUP(E654,'Vendor Master'!$B$5:$Q$54,6,FALSE))),""))</f>
        <v/>
      </c>
      <c r="N654" s="30">
        <f>IF(OR(E654="",I654="",M654=""),"",I654*M654)</f>
        <v/>
      </c>
      <c r="O654" s="30">
        <f>IF(OR(E654="",L654=""),"",L654-IF(N654="",0,N654))</f>
        <v/>
      </c>
      <c r="P654" s="26" t="n"/>
      <c r="Q654" s="23" t="n"/>
      <c r="R654" s="28" t="n"/>
      <c r="S654" s="22">
        <f>IF(OR(R654="",O654=""),"",IF(ROUND(R654,2)=ROUND(O654,2),"OK","CHECK"))</f>
        <v/>
      </c>
      <c r="T654" s="31">
        <f>IF(OR(R654="",O654=""),"",R654-O654)</f>
        <v/>
      </c>
      <c r="U654" s="19" t="n"/>
      <c r="V654" s="23" t="n"/>
      <c r="W654" s="32">
        <f>IF(V654="","",IFERROR(VLOOKUP(V654,'Challan Master'!$B$5:$D$124,3,FALSE),""))</f>
        <v/>
      </c>
      <c r="X654" s="22">
        <f>IF(V654="","",IFERROR(VLOOKUP(V654,'Challan Master'!$B$5:$D$124,2,FALSE),""))</f>
        <v/>
      </c>
      <c r="Y654" s="23" t="n"/>
    </row>
    <row r="655">
      <c r="A655" s="22">
        <f>IF(C655="","",ROW()-4)</f>
        <v/>
      </c>
      <c r="B655" s="22">
        <f>IF(C655="","",IF(MONTH(C655)&lt;=3,"Q4",IF(MONTH(C655)&lt;=6,"Q1",IF(MONTH(C655)&lt;=9,"Q2","Q3"))))</f>
        <v/>
      </c>
      <c r="C655" s="26" t="n"/>
      <c r="D655" s="23" t="n"/>
      <c r="E655" s="19" t="n"/>
      <c r="F655" s="22">
        <f>IF(E655="","",IFERROR(VLOOKUP(E655,'Vendor Master'!$B$5:$Q$54,2,FALSE),""))</f>
        <v/>
      </c>
      <c r="G655" s="22">
        <f>IF(E655="","",IFERROR(VLOOKUP(E655,'Vendor Master'!$B$5:$Q$54,4,FALSE),""))</f>
        <v/>
      </c>
      <c r="H655" s="20">
        <f>IF(E655="","",IFERROR(VLOOKUP(G655,'Rate Master'!$B$5:$C$16,2,FALSE),""))</f>
        <v/>
      </c>
      <c r="I655" s="28" t="n"/>
      <c r="J655" s="29">
        <f>IF(E655="","",IFERROR(IF(VLOOKUP(E655,'Vendor Master'!$B$5:$Q$54,12,FALSE)="Y",VLOOKUP(E655,'Vendor Master'!$B$5:$Q$54,14,FALSE),0),""))</f>
        <v/>
      </c>
      <c r="K655" s="30">
        <f>IF(OR(E655="",I655="",J655=""),"",I655*J655)</f>
        <v/>
      </c>
      <c r="L655" s="30">
        <f>IF(OR(E655="",I655=""),"",I655+IF(K655="",0,K655))</f>
        <v/>
      </c>
      <c r="M655" s="25">
        <f>IF(E655="","",IFERROR(IF(F655="",0.2,IF(AND(VLOOKUP(E655,'Vendor Master'!$B$5:$Q$54,7,FALSE)="Y",C655&gt;=VLOOKUP(E655,'Vendor Master'!$B$5:$Q$54,9,FALSE),C655&lt;=VLOOKUP(E655,'Vendor Master'!$B$5:$Q$54,10,FALSE)),VLOOKUP(E655,'Vendor Master'!$B$5:$Q$54,11,FALSE),VLOOKUP(E655,'Vendor Master'!$B$5:$Q$54,6,FALSE))),""))</f>
        <v/>
      </c>
      <c r="N655" s="30">
        <f>IF(OR(E655="",I655="",M655=""),"",I655*M655)</f>
        <v/>
      </c>
      <c r="O655" s="30">
        <f>IF(OR(E655="",L655=""),"",L655-IF(N655="",0,N655))</f>
        <v/>
      </c>
      <c r="P655" s="26" t="n"/>
      <c r="Q655" s="23" t="n"/>
      <c r="R655" s="28" t="n"/>
      <c r="S655" s="22">
        <f>IF(OR(R655="",O655=""),"",IF(ROUND(R655,2)=ROUND(O655,2),"OK","CHECK"))</f>
        <v/>
      </c>
      <c r="T655" s="31">
        <f>IF(OR(R655="",O655=""),"",R655-O655)</f>
        <v/>
      </c>
      <c r="U655" s="19" t="n"/>
      <c r="V655" s="23" t="n"/>
      <c r="W655" s="32">
        <f>IF(V655="","",IFERROR(VLOOKUP(V655,'Challan Master'!$B$5:$D$124,3,FALSE),""))</f>
        <v/>
      </c>
      <c r="X655" s="22">
        <f>IF(V655="","",IFERROR(VLOOKUP(V655,'Challan Master'!$B$5:$D$124,2,FALSE),""))</f>
        <v/>
      </c>
      <c r="Y655" s="23" t="n"/>
    </row>
    <row r="656">
      <c r="A656" s="22">
        <f>IF(C656="","",ROW()-4)</f>
        <v/>
      </c>
      <c r="B656" s="22">
        <f>IF(C656="","",IF(MONTH(C656)&lt;=3,"Q4",IF(MONTH(C656)&lt;=6,"Q1",IF(MONTH(C656)&lt;=9,"Q2","Q3"))))</f>
        <v/>
      </c>
      <c r="C656" s="26" t="n"/>
      <c r="D656" s="23" t="n"/>
      <c r="E656" s="19" t="n"/>
      <c r="F656" s="22">
        <f>IF(E656="","",IFERROR(VLOOKUP(E656,'Vendor Master'!$B$5:$Q$54,2,FALSE),""))</f>
        <v/>
      </c>
      <c r="G656" s="22">
        <f>IF(E656="","",IFERROR(VLOOKUP(E656,'Vendor Master'!$B$5:$Q$54,4,FALSE),""))</f>
        <v/>
      </c>
      <c r="H656" s="20">
        <f>IF(E656="","",IFERROR(VLOOKUP(G656,'Rate Master'!$B$5:$C$16,2,FALSE),""))</f>
        <v/>
      </c>
      <c r="I656" s="28" t="n"/>
      <c r="J656" s="29">
        <f>IF(E656="","",IFERROR(IF(VLOOKUP(E656,'Vendor Master'!$B$5:$Q$54,12,FALSE)="Y",VLOOKUP(E656,'Vendor Master'!$B$5:$Q$54,14,FALSE),0),""))</f>
        <v/>
      </c>
      <c r="K656" s="30">
        <f>IF(OR(E656="",I656="",J656=""),"",I656*J656)</f>
        <v/>
      </c>
      <c r="L656" s="30">
        <f>IF(OR(E656="",I656=""),"",I656+IF(K656="",0,K656))</f>
        <v/>
      </c>
      <c r="M656" s="25">
        <f>IF(E656="","",IFERROR(IF(F656="",0.2,IF(AND(VLOOKUP(E656,'Vendor Master'!$B$5:$Q$54,7,FALSE)="Y",C656&gt;=VLOOKUP(E656,'Vendor Master'!$B$5:$Q$54,9,FALSE),C656&lt;=VLOOKUP(E656,'Vendor Master'!$B$5:$Q$54,10,FALSE)),VLOOKUP(E656,'Vendor Master'!$B$5:$Q$54,11,FALSE),VLOOKUP(E656,'Vendor Master'!$B$5:$Q$54,6,FALSE))),""))</f>
        <v/>
      </c>
      <c r="N656" s="30">
        <f>IF(OR(E656="",I656="",M656=""),"",I656*M656)</f>
        <v/>
      </c>
      <c r="O656" s="30">
        <f>IF(OR(E656="",L656=""),"",L656-IF(N656="",0,N656))</f>
        <v/>
      </c>
      <c r="P656" s="26" t="n"/>
      <c r="Q656" s="23" t="n"/>
      <c r="R656" s="28" t="n"/>
      <c r="S656" s="22">
        <f>IF(OR(R656="",O656=""),"",IF(ROUND(R656,2)=ROUND(O656,2),"OK","CHECK"))</f>
        <v/>
      </c>
      <c r="T656" s="31">
        <f>IF(OR(R656="",O656=""),"",R656-O656)</f>
        <v/>
      </c>
      <c r="U656" s="19" t="n"/>
      <c r="V656" s="23" t="n"/>
      <c r="W656" s="32">
        <f>IF(V656="","",IFERROR(VLOOKUP(V656,'Challan Master'!$B$5:$D$124,3,FALSE),""))</f>
        <v/>
      </c>
      <c r="X656" s="22">
        <f>IF(V656="","",IFERROR(VLOOKUP(V656,'Challan Master'!$B$5:$D$124,2,FALSE),""))</f>
        <v/>
      </c>
      <c r="Y656" s="23" t="n"/>
    </row>
    <row r="657">
      <c r="A657" s="22">
        <f>IF(C657="","",ROW()-4)</f>
        <v/>
      </c>
      <c r="B657" s="22">
        <f>IF(C657="","",IF(MONTH(C657)&lt;=3,"Q4",IF(MONTH(C657)&lt;=6,"Q1",IF(MONTH(C657)&lt;=9,"Q2","Q3"))))</f>
        <v/>
      </c>
      <c r="C657" s="26" t="n"/>
      <c r="D657" s="23" t="n"/>
      <c r="E657" s="19" t="n"/>
      <c r="F657" s="22">
        <f>IF(E657="","",IFERROR(VLOOKUP(E657,'Vendor Master'!$B$5:$Q$54,2,FALSE),""))</f>
        <v/>
      </c>
      <c r="G657" s="22">
        <f>IF(E657="","",IFERROR(VLOOKUP(E657,'Vendor Master'!$B$5:$Q$54,4,FALSE),""))</f>
        <v/>
      </c>
      <c r="H657" s="20">
        <f>IF(E657="","",IFERROR(VLOOKUP(G657,'Rate Master'!$B$5:$C$16,2,FALSE),""))</f>
        <v/>
      </c>
      <c r="I657" s="28" t="n"/>
      <c r="J657" s="29">
        <f>IF(E657="","",IFERROR(IF(VLOOKUP(E657,'Vendor Master'!$B$5:$Q$54,12,FALSE)="Y",VLOOKUP(E657,'Vendor Master'!$B$5:$Q$54,14,FALSE),0),""))</f>
        <v/>
      </c>
      <c r="K657" s="30">
        <f>IF(OR(E657="",I657="",J657=""),"",I657*J657)</f>
        <v/>
      </c>
      <c r="L657" s="30">
        <f>IF(OR(E657="",I657=""),"",I657+IF(K657="",0,K657))</f>
        <v/>
      </c>
      <c r="M657" s="25">
        <f>IF(E657="","",IFERROR(IF(F657="",0.2,IF(AND(VLOOKUP(E657,'Vendor Master'!$B$5:$Q$54,7,FALSE)="Y",C657&gt;=VLOOKUP(E657,'Vendor Master'!$B$5:$Q$54,9,FALSE),C657&lt;=VLOOKUP(E657,'Vendor Master'!$B$5:$Q$54,10,FALSE)),VLOOKUP(E657,'Vendor Master'!$B$5:$Q$54,11,FALSE),VLOOKUP(E657,'Vendor Master'!$B$5:$Q$54,6,FALSE))),""))</f>
        <v/>
      </c>
      <c r="N657" s="30">
        <f>IF(OR(E657="",I657="",M657=""),"",I657*M657)</f>
        <v/>
      </c>
      <c r="O657" s="30">
        <f>IF(OR(E657="",L657=""),"",L657-IF(N657="",0,N657))</f>
        <v/>
      </c>
      <c r="P657" s="26" t="n"/>
      <c r="Q657" s="23" t="n"/>
      <c r="R657" s="28" t="n"/>
      <c r="S657" s="22">
        <f>IF(OR(R657="",O657=""),"",IF(ROUND(R657,2)=ROUND(O657,2),"OK","CHECK"))</f>
        <v/>
      </c>
      <c r="T657" s="31">
        <f>IF(OR(R657="",O657=""),"",R657-O657)</f>
        <v/>
      </c>
      <c r="U657" s="19" t="n"/>
      <c r="V657" s="23" t="n"/>
      <c r="W657" s="32">
        <f>IF(V657="","",IFERROR(VLOOKUP(V657,'Challan Master'!$B$5:$D$124,3,FALSE),""))</f>
        <v/>
      </c>
      <c r="X657" s="22">
        <f>IF(V657="","",IFERROR(VLOOKUP(V657,'Challan Master'!$B$5:$D$124,2,FALSE),""))</f>
        <v/>
      </c>
      <c r="Y657" s="23" t="n"/>
    </row>
    <row r="658">
      <c r="A658" s="22">
        <f>IF(C658="","",ROW()-4)</f>
        <v/>
      </c>
      <c r="B658" s="22">
        <f>IF(C658="","",IF(MONTH(C658)&lt;=3,"Q4",IF(MONTH(C658)&lt;=6,"Q1",IF(MONTH(C658)&lt;=9,"Q2","Q3"))))</f>
        <v/>
      </c>
      <c r="C658" s="26" t="n"/>
      <c r="D658" s="23" t="n"/>
      <c r="E658" s="19" t="n"/>
      <c r="F658" s="22">
        <f>IF(E658="","",IFERROR(VLOOKUP(E658,'Vendor Master'!$B$5:$Q$54,2,FALSE),""))</f>
        <v/>
      </c>
      <c r="G658" s="22">
        <f>IF(E658="","",IFERROR(VLOOKUP(E658,'Vendor Master'!$B$5:$Q$54,4,FALSE),""))</f>
        <v/>
      </c>
      <c r="H658" s="20">
        <f>IF(E658="","",IFERROR(VLOOKUP(G658,'Rate Master'!$B$5:$C$16,2,FALSE),""))</f>
        <v/>
      </c>
      <c r="I658" s="28" t="n"/>
      <c r="J658" s="29">
        <f>IF(E658="","",IFERROR(IF(VLOOKUP(E658,'Vendor Master'!$B$5:$Q$54,12,FALSE)="Y",VLOOKUP(E658,'Vendor Master'!$B$5:$Q$54,14,FALSE),0),""))</f>
        <v/>
      </c>
      <c r="K658" s="30">
        <f>IF(OR(E658="",I658="",J658=""),"",I658*J658)</f>
        <v/>
      </c>
      <c r="L658" s="30">
        <f>IF(OR(E658="",I658=""),"",I658+IF(K658="",0,K658))</f>
        <v/>
      </c>
      <c r="M658" s="25">
        <f>IF(E658="","",IFERROR(IF(F658="",0.2,IF(AND(VLOOKUP(E658,'Vendor Master'!$B$5:$Q$54,7,FALSE)="Y",C658&gt;=VLOOKUP(E658,'Vendor Master'!$B$5:$Q$54,9,FALSE),C658&lt;=VLOOKUP(E658,'Vendor Master'!$B$5:$Q$54,10,FALSE)),VLOOKUP(E658,'Vendor Master'!$B$5:$Q$54,11,FALSE),VLOOKUP(E658,'Vendor Master'!$B$5:$Q$54,6,FALSE))),""))</f>
        <v/>
      </c>
      <c r="N658" s="30">
        <f>IF(OR(E658="",I658="",M658=""),"",I658*M658)</f>
        <v/>
      </c>
      <c r="O658" s="30">
        <f>IF(OR(E658="",L658=""),"",L658-IF(N658="",0,N658))</f>
        <v/>
      </c>
      <c r="P658" s="26" t="n"/>
      <c r="Q658" s="23" t="n"/>
      <c r="R658" s="28" t="n"/>
      <c r="S658" s="22">
        <f>IF(OR(R658="",O658=""),"",IF(ROUND(R658,2)=ROUND(O658,2),"OK","CHECK"))</f>
        <v/>
      </c>
      <c r="T658" s="31">
        <f>IF(OR(R658="",O658=""),"",R658-O658)</f>
        <v/>
      </c>
      <c r="U658" s="19" t="n"/>
      <c r="V658" s="23" t="n"/>
      <c r="W658" s="32">
        <f>IF(V658="","",IFERROR(VLOOKUP(V658,'Challan Master'!$B$5:$D$124,3,FALSE),""))</f>
        <v/>
      </c>
      <c r="X658" s="22">
        <f>IF(V658="","",IFERROR(VLOOKUP(V658,'Challan Master'!$B$5:$D$124,2,FALSE),""))</f>
        <v/>
      </c>
      <c r="Y658" s="23" t="n"/>
    </row>
    <row r="659">
      <c r="A659" s="22">
        <f>IF(C659="","",ROW()-4)</f>
        <v/>
      </c>
      <c r="B659" s="22">
        <f>IF(C659="","",IF(MONTH(C659)&lt;=3,"Q4",IF(MONTH(C659)&lt;=6,"Q1",IF(MONTH(C659)&lt;=9,"Q2","Q3"))))</f>
        <v/>
      </c>
      <c r="C659" s="26" t="n"/>
      <c r="D659" s="23" t="n"/>
      <c r="E659" s="19" t="n"/>
      <c r="F659" s="22">
        <f>IF(E659="","",IFERROR(VLOOKUP(E659,'Vendor Master'!$B$5:$Q$54,2,FALSE),""))</f>
        <v/>
      </c>
      <c r="G659" s="22">
        <f>IF(E659="","",IFERROR(VLOOKUP(E659,'Vendor Master'!$B$5:$Q$54,4,FALSE),""))</f>
        <v/>
      </c>
      <c r="H659" s="20">
        <f>IF(E659="","",IFERROR(VLOOKUP(G659,'Rate Master'!$B$5:$C$16,2,FALSE),""))</f>
        <v/>
      </c>
      <c r="I659" s="28" t="n"/>
      <c r="J659" s="29">
        <f>IF(E659="","",IFERROR(IF(VLOOKUP(E659,'Vendor Master'!$B$5:$Q$54,12,FALSE)="Y",VLOOKUP(E659,'Vendor Master'!$B$5:$Q$54,14,FALSE),0),""))</f>
        <v/>
      </c>
      <c r="K659" s="30">
        <f>IF(OR(E659="",I659="",J659=""),"",I659*J659)</f>
        <v/>
      </c>
      <c r="L659" s="30">
        <f>IF(OR(E659="",I659=""),"",I659+IF(K659="",0,K659))</f>
        <v/>
      </c>
      <c r="M659" s="25">
        <f>IF(E659="","",IFERROR(IF(F659="",0.2,IF(AND(VLOOKUP(E659,'Vendor Master'!$B$5:$Q$54,7,FALSE)="Y",C659&gt;=VLOOKUP(E659,'Vendor Master'!$B$5:$Q$54,9,FALSE),C659&lt;=VLOOKUP(E659,'Vendor Master'!$B$5:$Q$54,10,FALSE)),VLOOKUP(E659,'Vendor Master'!$B$5:$Q$54,11,FALSE),VLOOKUP(E659,'Vendor Master'!$B$5:$Q$54,6,FALSE))),""))</f>
        <v/>
      </c>
      <c r="N659" s="30">
        <f>IF(OR(E659="",I659="",M659=""),"",I659*M659)</f>
        <v/>
      </c>
      <c r="O659" s="30">
        <f>IF(OR(E659="",L659=""),"",L659-IF(N659="",0,N659))</f>
        <v/>
      </c>
      <c r="P659" s="26" t="n"/>
      <c r="Q659" s="23" t="n"/>
      <c r="R659" s="28" t="n"/>
      <c r="S659" s="22">
        <f>IF(OR(R659="",O659=""),"",IF(ROUND(R659,2)=ROUND(O659,2),"OK","CHECK"))</f>
        <v/>
      </c>
      <c r="T659" s="31">
        <f>IF(OR(R659="",O659=""),"",R659-O659)</f>
        <v/>
      </c>
      <c r="U659" s="19" t="n"/>
      <c r="V659" s="23" t="n"/>
      <c r="W659" s="32">
        <f>IF(V659="","",IFERROR(VLOOKUP(V659,'Challan Master'!$B$5:$D$124,3,FALSE),""))</f>
        <v/>
      </c>
      <c r="X659" s="22">
        <f>IF(V659="","",IFERROR(VLOOKUP(V659,'Challan Master'!$B$5:$D$124,2,FALSE),""))</f>
        <v/>
      </c>
      <c r="Y659" s="23" t="n"/>
    </row>
    <row r="660">
      <c r="A660" s="22">
        <f>IF(C660="","",ROW()-4)</f>
        <v/>
      </c>
      <c r="B660" s="22">
        <f>IF(C660="","",IF(MONTH(C660)&lt;=3,"Q4",IF(MONTH(C660)&lt;=6,"Q1",IF(MONTH(C660)&lt;=9,"Q2","Q3"))))</f>
        <v/>
      </c>
      <c r="C660" s="26" t="n"/>
      <c r="D660" s="23" t="n"/>
      <c r="E660" s="19" t="n"/>
      <c r="F660" s="22">
        <f>IF(E660="","",IFERROR(VLOOKUP(E660,'Vendor Master'!$B$5:$Q$54,2,FALSE),""))</f>
        <v/>
      </c>
      <c r="G660" s="22">
        <f>IF(E660="","",IFERROR(VLOOKUP(E660,'Vendor Master'!$B$5:$Q$54,4,FALSE),""))</f>
        <v/>
      </c>
      <c r="H660" s="20">
        <f>IF(E660="","",IFERROR(VLOOKUP(G660,'Rate Master'!$B$5:$C$16,2,FALSE),""))</f>
        <v/>
      </c>
      <c r="I660" s="28" t="n"/>
      <c r="J660" s="29">
        <f>IF(E660="","",IFERROR(IF(VLOOKUP(E660,'Vendor Master'!$B$5:$Q$54,12,FALSE)="Y",VLOOKUP(E660,'Vendor Master'!$B$5:$Q$54,14,FALSE),0),""))</f>
        <v/>
      </c>
      <c r="K660" s="30">
        <f>IF(OR(E660="",I660="",J660=""),"",I660*J660)</f>
        <v/>
      </c>
      <c r="L660" s="30">
        <f>IF(OR(E660="",I660=""),"",I660+IF(K660="",0,K660))</f>
        <v/>
      </c>
      <c r="M660" s="25">
        <f>IF(E660="","",IFERROR(IF(F660="",0.2,IF(AND(VLOOKUP(E660,'Vendor Master'!$B$5:$Q$54,7,FALSE)="Y",C660&gt;=VLOOKUP(E660,'Vendor Master'!$B$5:$Q$54,9,FALSE),C660&lt;=VLOOKUP(E660,'Vendor Master'!$B$5:$Q$54,10,FALSE)),VLOOKUP(E660,'Vendor Master'!$B$5:$Q$54,11,FALSE),VLOOKUP(E660,'Vendor Master'!$B$5:$Q$54,6,FALSE))),""))</f>
        <v/>
      </c>
      <c r="N660" s="30">
        <f>IF(OR(E660="",I660="",M660=""),"",I660*M660)</f>
        <v/>
      </c>
      <c r="O660" s="30">
        <f>IF(OR(E660="",L660=""),"",L660-IF(N660="",0,N660))</f>
        <v/>
      </c>
      <c r="P660" s="26" t="n"/>
      <c r="Q660" s="23" t="n"/>
      <c r="R660" s="28" t="n"/>
      <c r="S660" s="22">
        <f>IF(OR(R660="",O660=""),"",IF(ROUND(R660,2)=ROUND(O660,2),"OK","CHECK"))</f>
        <v/>
      </c>
      <c r="T660" s="31">
        <f>IF(OR(R660="",O660=""),"",R660-O660)</f>
        <v/>
      </c>
      <c r="U660" s="19" t="n"/>
      <c r="V660" s="23" t="n"/>
      <c r="W660" s="32">
        <f>IF(V660="","",IFERROR(VLOOKUP(V660,'Challan Master'!$B$5:$D$124,3,FALSE),""))</f>
        <v/>
      </c>
      <c r="X660" s="22">
        <f>IF(V660="","",IFERROR(VLOOKUP(V660,'Challan Master'!$B$5:$D$124,2,FALSE),""))</f>
        <v/>
      </c>
      <c r="Y660" s="23" t="n"/>
    </row>
    <row r="661">
      <c r="A661" s="22">
        <f>IF(C661="","",ROW()-4)</f>
        <v/>
      </c>
      <c r="B661" s="22">
        <f>IF(C661="","",IF(MONTH(C661)&lt;=3,"Q4",IF(MONTH(C661)&lt;=6,"Q1",IF(MONTH(C661)&lt;=9,"Q2","Q3"))))</f>
        <v/>
      </c>
      <c r="C661" s="26" t="n"/>
      <c r="D661" s="23" t="n"/>
      <c r="E661" s="19" t="n"/>
      <c r="F661" s="22">
        <f>IF(E661="","",IFERROR(VLOOKUP(E661,'Vendor Master'!$B$5:$Q$54,2,FALSE),""))</f>
        <v/>
      </c>
      <c r="G661" s="22">
        <f>IF(E661="","",IFERROR(VLOOKUP(E661,'Vendor Master'!$B$5:$Q$54,4,FALSE),""))</f>
        <v/>
      </c>
      <c r="H661" s="20">
        <f>IF(E661="","",IFERROR(VLOOKUP(G661,'Rate Master'!$B$5:$C$16,2,FALSE),""))</f>
        <v/>
      </c>
      <c r="I661" s="28" t="n"/>
      <c r="J661" s="29">
        <f>IF(E661="","",IFERROR(IF(VLOOKUP(E661,'Vendor Master'!$B$5:$Q$54,12,FALSE)="Y",VLOOKUP(E661,'Vendor Master'!$B$5:$Q$54,14,FALSE),0),""))</f>
        <v/>
      </c>
      <c r="K661" s="30">
        <f>IF(OR(E661="",I661="",J661=""),"",I661*J661)</f>
        <v/>
      </c>
      <c r="L661" s="30">
        <f>IF(OR(E661="",I661=""),"",I661+IF(K661="",0,K661))</f>
        <v/>
      </c>
      <c r="M661" s="25">
        <f>IF(E661="","",IFERROR(IF(F661="",0.2,IF(AND(VLOOKUP(E661,'Vendor Master'!$B$5:$Q$54,7,FALSE)="Y",C661&gt;=VLOOKUP(E661,'Vendor Master'!$B$5:$Q$54,9,FALSE),C661&lt;=VLOOKUP(E661,'Vendor Master'!$B$5:$Q$54,10,FALSE)),VLOOKUP(E661,'Vendor Master'!$B$5:$Q$54,11,FALSE),VLOOKUP(E661,'Vendor Master'!$B$5:$Q$54,6,FALSE))),""))</f>
        <v/>
      </c>
      <c r="N661" s="30">
        <f>IF(OR(E661="",I661="",M661=""),"",I661*M661)</f>
        <v/>
      </c>
      <c r="O661" s="30">
        <f>IF(OR(E661="",L661=""),"",L661-IF(N661="",0,N661))</f>
        <v/>
      </c>
      <c r="P661" s="26" t="n"/>
      <c r="Q661" s="23" t="n"/>
      <c r="R661" s="28" t="n"/>
      <c r="S661" s="22">
        <f>IF(OR(R661="",O661=""),"",IF(ROUND(R661,2)=ROUND(O661,2),"OK","CHECK"))</f>
        <v/>
      </c>
      <c r="T661" s="31">
        <f>IF(OR(R661="",O661=""),"",R661-O661)</f>
        <v/>
      </c>
      <c r="U661" s="19" t="n"/>
      <c r="V661" s="23" t="n"/>
      <c r="W661" s="32">
        <f>IF(V661="","",IFERROR(VLOOKUP(V661,'Challan Master'!$B$5:$D$124,3,FALSE),""))</f>
        <v/>
      </c>
      <c r="X661" s="22">
        <f>IF(V661="","",IFERROR(VLOOKUP(V661,'Challan Master'!$B$5:$D$124,2,FALSE),""))</f>
        <v/>
      </c>
      <c r="Y661" s="23" t="n"/>
    </row>
    <row r="662">
      <c r="A662" s="22">
        <f>IF(C662="","",ROW()-4)</f>
        <v/>
      </c>
      <c r="B662" s="22">
        <f>IF(C662="","",IF(MONTH(C662)&lt;=3,"Q4",IF(MONTH(C662)&lt;=6,"Q1",IF(MONTH(C662)&lt;=9,"Q2","Q3"))))</f>
        <v/>
      </c>
      <c r="C662" s="26" t="n"/>
      <c r="D662" s="23" t="n"/>
      <c r="E662" s="19" t="n"/>
      <c r="F662" s="22">
        <f>IF(E662="","",IFERROR(VLOOKUP(E662,'Vendor Master'!$B$5:$Q$54,2,FALSE),""))</f>
        <v/>
      </c>
      <c r="G662" s="22">
        <f>IF(E662="","",IFERROR(VLOOKUP(E662,'Vendor Master'!$B$5:$Q$54,4,FALSE),""))</f>
        <v/>
      </c>
      <c r="H662" s="20">
        <f>IF(E662="","",IFERROR(VLOOKUP(G662,'Rate Master'!$B$5:$C$16,2,FALSE),""))</f>
        <v/>
      </c>
      <c r="I662" s="28" t="n"/>
      <c r="J662" s="29">
        <f>IF(E662="","",IFERROR(IF(VLOOKUP(E662,'Vendor Master'!$B$5:$Q$54,12,FALSE)="Y",VLOOKUP(E662,'Vendor Master'!$B$5:$Q$54,14,FALSE),0),""))</f>
        <v/>
      </c>
      <c r="K662" s="30">
        <f>IF(OR(E662="",I662="",J662=""),"",I662*J662)</f>
        <v/>
      </c>
      <c r="L662" s="30">
        <f>IF(OR(E662="",I662=""),"",I662+IF(K662="",0,K662))</f>
        <v/>
      </c>
      <c r="M662" s="25">
        <f>IF(E662="","",IFERROR(IF(F662="",0.2,IF(AND(VLOOKUP(E662,'Vendor Master'!$B$5:$Q$54,7,FALSE)="Y",C662&gt;=VLOOKUP(E662,'Vendor Master'!$B$5:$Q$54,9,FALSE),C662&lt;=VLOOKUP(E662,'Vendor Master'!$B$5:$Q$54,10,FALSE)),VLOOKUP(E662,'Vendor Master'!$B$5:$Q$54,11,FALSE),VLOOKUP(E662,'Vendor Master'!$B$5:$Q$54,6,FALSE))),""))</f>
        <v/>
      </c>
      <c r="N662" s="30">
        <f>IF(OR(E662="",I662="",M662=""),"",I662*M662)</f>
        <v/>
      </c>
      <c r="O662" s="30">
        <f>IF(OR(E662="",L662=""),"",L662-IF(N662="",0,N662))</f>
        <v/>
      </c>
      <c r="P662" s="26" t="n"/>
      <c r="Q662" s="23" t="n"/>
      <c r="R662" s="28" t="n"/>
      <c r="S662" s="22">
        <f>IF(OR(R662="",O662=""),"",IF(ROUND(R662,2)=ROUND(O662,2),"OK","CHECK"))</f>
        <v/>
      </c>
      <c r="T662" s="31">
        <f>IF(OR(R662="",O662=""),"",R662-O662)</f>
        <v/>
      </c>
      <c r="U662" s="19" t="n"/>
      <c r="V662" s="23" t="n"/>
      <c r="W662" s="32">
        <f>IF(V662="","",IFERROR(VLOOKUP(V662,'Challan Master'!$B$5:$D$124,3,FALSE),""))</f>
        <v/>
      </c>
      <c r="X662" s="22">
        <f>IF(V662="","",IFERROR(VLOOKUP(V662,'Challan Master'!$B$5:$D$124,2,FALSE),""))</f>
        <v/>
      </c>
      <c r="Y662" s="23" t="n"/>
    </row>
    <row r="663">
      <c r="A663" s="22">
        <f>IF(C663="","",ROW()-4)</f>
        <v/>
      </c>
      <c r="B663" s="22">
        <f>IF(C663="","",IF(MONTH(C663)&lt;=3,"Q4",IF(MONTH(C663)&lt;=6,"Q1",IF(MONTH(C663)&lt;=9,"Q2","Q3"))))</f>
        <v/>
      </c>
      <c r="C663" s="26" t="n"/>
      <c r="D663" s="23" t="n"/>
      <c r="E663" s="19" t="n"/>
      <c r="F663" s="22">
        <f>IF(E663="","",IFERROR(VLOOKUP(E663,'Vendor Master'!$B$5:$Q$54,2,FALSE),""))</f>
        <v/>
      </c>
      <c r="G663" s="22">
        <f>IF(E663="","",IFERROR(VLOOKUP(E663,'Vendor Master'!$B$5:$Q$54,4,FALSE),""))</f>
        <v/>
      </c>
      <c r="H663" s="20">
        <f>IF(E663="","",IFERROR(VLOOKUP(G663,'Rate Master'!$B$5:$C$16,2,FALSE),""))</f>
        <v/>
      </c>
      <c r="I663" s="28" t="n"/>
      <c r="J663" s="29">
        <f>IF(E663="","",IFERROR(IF(VLOOKUP(E663,'Vendor Master'!$B$5:$Q$54,12,FALSE)="Y",VLOOKUP(E663,'Vendor Master'!$B$5:$Q$54,14,FALSE),0),""))</f>
        <v/>
      </c>
      <c r="K663" s="30">
        <f>IF(OR(E663="",I663="",J663=""),"",I663*J663)</f>
        <v/>
      </c>
      <c r="L663" s="30">
        <f>IF(OR(E663="",I663=""),"",I663+IF(K663="",0,K663))</f>
        <v/>
      </c>
      <c r="M663" s="25">
        <f>IF(E663="","",IFERROR(IF(F663="",0.2,IF(AND(VLOOKUP(E663,'Vendor Master'!$B$5:$Q$54,7,FALSE)="Y",C663&gt;=VLOOKUP(E663,'Vendor Master'!$B$5:$Q$54,9,FALSE),C663&lt;=VLOOKUP(E663,'Vendor Master'!$B$5:$Q$54,10,FALSE)),VLOOKUP(E663,'Vendor Master'!$B$5:$Q$54,11,FALSE),VLOOKUP(E663,'Vendor Master'!$B$5:$Q$54,6,FALSE))),""))</f>
        <v/>
      </c>
      <c r="N663" s="30">
        <f>IF(OR(E663="",I663="",M663=""),"",I663*M663)</f>
        <v/>
      </c>
      <c r="O663" s="30">
        <f>IF(OR(E663="",L663=""),"",L663-IF(N663="",0,N663))</f>
        <v/>
      </c>
      <c r="P663" s="26" t="n"/>
      <c r="Q663" s="23" t="n"/>
      <c r="R663" s="28" t="n"/>
      <c r="S663" s="22">
        <f>IF(OR(R663="",O663=""),"",IF(ROUND(R663,2)=ROUND(O663,2),"OK","CHECK"))</f>
        <v/>
      </c>
      <c r="T663" s="31">
        <f>IF(OR(R663="",O663=""),"",R663-O663)</f>
        <v/>
      </c>
      <c r="U663" s="19" t="n"/>
      <c r="V663" s="23" t="n"/>
      <c r="W663" s="32">
        <f>IF(V663="","",IFERROR(VLOOKUP(V663,'Challan Master'!$B$5:$D$124,3,FALSE),""))</f>
        <v/>
      </c>
      <c r="X663" s="22">
        <f>IF(V663="","",IFERROR(VLOOKUP(V663,'Challan Master'!$B$5:$D$124,2,FALSE),""))</f>
        <v/>
      </c>
      <c r="Y663" s="23" t="n"/>
    </row>
    <row r="664">
      <c r="A664" s="22">
        <f>IF(C664="","",ROW()-4)</f>
        <v/>
      </c>
      <c r="B664" s="22">
        <f>IF(C664="","",IF(MONTH(C664)&lt;=3,"Q4",IF(MONTH(C664)&lt;=6,"Q1",IF(MONTH(C664)&lt;=9,"Q2","Q3"))))</f>
        <v/>
      </c>
      <c r="C664" s="26" t="n"/>
      <c r="D664" s="23" t="n"/>
      <c r="E664" s="19" t="n"/>
      <c r="F664" s="22">
        <f>IF(E664="","",IFERROR(VLOOKUP(E664,'Vendor Master'!$B$5:$Q$54,2,FALSE),""))</f>
        <v/>
      </c>
      <c r="G664" s="22">
        <f>IF(E664="","",IFERROR(VLOOKUP(E664,'Vendor Master'!$B$5:$Q$54,4,FALSE),""))</f>
        <v/>
      </c>
      <c r="H664" s="20">
        <f>IF(E664="","",IFERROR(VLOOKUP(G664,'Rate Master'!$B$5:$C$16,2,FALSE),""))</f>
        <v/>
      </c>
      <c r="I664" s="28" t="n"/>
      <c r="J664" s="29">
        <f>IF(E664="","",IFERROR(IF(VLOOKUP(E664,'Vendor Master'!$B$5:$Q$54,12,FALSE)="Y",VLOOKUP(E664,'Vendor Master'!$B$5:$Q$54,14,FALSE),0),""))</f>
        <v/>
      </c>
      <c r="K664" s="30">
        <f>IF(OR(E664="",I664="",J664=""),"",I664*J664)</f>
        <v/>
      </c>
      <c r="L664" s="30">
        <f>IF(OR(E664="",I664=""),"",I664+IF(K664="",0,K664))</f>
        <v/>
      </c>
      <c r="M664" s="25">
        <f>IF(E664="","",IFERROR(IF(F664="",0.2,IF(AND(VLOOKUP(E664,'Vendor Master'!$B$5:$Q$54,7,FALSE)="Y",C664&gt;=VLOOKUP(E664,'Vendor Master'!$B$5:$Q$54,9,FALSE),C664&lt;=VLOOKUP(E664,'Vendor Master'!$B$5:$Q$54,10,FALSE)),VLOOKUP(E664,'Vendor Master'!$B$5:$Q$54,11,FALSE),VLOOKUP(E664,'Vendor Master'!$B$5:$Q$54,6,FALSE))),""))</f>
        <v/>
      </c>
      <c r="N664" s="30">
        <f>IF(OR(E664="",I664="",M664=""),"",I664*M664)</f>
        <v/>
      </c>
      <c r="O664" s="30">
        <f>IF(OR(E664="",L664=""),"",L664-IF(N664="",0,N664))</f>
        <v/>
      </c>
      <c r="P664" s="26" t="n"/>
      <c r="Q664" s="23" t="n"/>
      <c r="R664" s="28" t="n"/>
      <c r="S664" s="22">
        <f>IF(OR(R664="",O664=""),"",IF(ROUND(R664,2)=ROUND(O664,2),"OK","CHECK"))</f>
        <v/>
      </c>
      <c r="T664" s="31">
        <f>IF(OR(R664="",O664=""),"",R664-O664)</f>
        <v/>
      </c>
      <c r="U664" s="19" t="n"/>
      <c r="V664" s="23" t="n"/>
      <c r="W664" s="32">
        <f>IF(V664="","",IFERROR(VLOOKUP(V664,'Challan Master'!$B$5:$D$124,3,FALSE),""))</f>
        <v/>
      </c>
      <c r="X664" s="22">
        <f>IF(V664="","",IFERROR(VLOOKUP(V664,'Challan Master'!$B$5:$D$124,2,FALSE),""))</f>
        <v/>
      </c>
      <c r="Y664" s="23" t="n"/>
    </row>
    <row r="665">
      <c r="A665" s="22">
        <f>IF(C665="","",ROW()-4)</f>
        <v/>
      </c>
      <c r="B665" s="22">
        <f>IF(C665="","",IF(MONTH(C665)&lt;=3,"Q4",IF(MONTH(C665)&lt;=6,"Q1",IF(MONTH(C665)&lt;=9,"Q2","Q3"))))</f>
        <v/>
      </c>
      <c r="C665" s="26" t="n"/>
      <c r="D665" s="23" t="n"/>
      <c r="E665" s="19" t="n"/>
      <c r="F665" s="22">
        <f>IF(E665="","",IFERROR(VLOOKUP(E665,'Vendor Master'!$B$5:$Q$54,2,FALSE),""))</f>
        <v/>
      </c>
      <c r="G665" s="22">
        <f>IF(E665="","",IFERROR(VLOOKUP(E665,'Vendor Master'!$B$5:$Q$54,4,FALSE),""))</f>
        <v/>
      </c>
      <c r="H665" s="20">
        <f>IF(E665="","",IFERROR(VLOOKUP(G665,'Rate Master'!$B$5:$C$16,2,FALSE),""))</f>
        <v/>
      </c>
      <c r="I665" s="28" t="n"/>
      <c r="J665" s="29">
        <f>IF(E665="","",IFERROR(IF(VLOOKUP(E665,'Vendor Master'!$B$5:$Q$54,12,FALSE)="Y",VLOOKUP(E665,'Vendor Master'!$B$5:$Q$54,14,FALSE),0),""))</f>
        <v/>
      </c>
      <c r="K665" s="30">
        <f>IF(OR(E665="",I665="",J665=""),"",I665*J665)</f>
        <v/>
      </c>
      <c r="L665" s="30">
        <f>IF(OR(E665="",I665=""),"",I665+IF(K665="",0,K665))</f>
        <v/>
      </c>
      <c r="M665" s="25">
        <f>IF(E665="","",IFERROR(IF(F665="",0.2,IF(AND(VLOOKUP(E665,'Vendor Master'!$B$5:$Q$54,7,FALSE)="Y",C665&gt;=VLOOKUP(E665,'Vendor Master'!$B$5:$Q$54,9,FALSE),C665&lt;=VLOOKUP(E665,'Vendor Master'!$B$5:$Q$54,10,FALSE)),VLOOKUP(E665,'Vendor Master'!$B$5:$Q$54,11,FALSE),VLOOKUP(E665,'Vendor Master'!$B$5:$Q$54,6,FALSE))),""))</f>
        <v/>
      </c>
      <c r="N665" s="30">
        <f>IF(OR(E665="",I665="",M665=""),"",I665*M665)</f>
        <v/>
      </c>
      <c r="O665" s="30">
        <f>IF(OR(E665="",L665=""),"",L665-IF(N665="",0,N665))</f>
        <v/>
      </c>
      <c r="P665" s="26" t="n"/>
      <c r="Q665" s="23" t="n"/>
      <c r="R665" s="28" t="n"/>
      <c r="S665" s="22">
        <f>IF(OR(R665="",O665=""),"",IF(ROUND(R665,2)=ROUND(O665,2),"OK","CHECK"))</f>
        <v/>
      </c>
      <c r="T665" s="31">
        <f>IF(OR(R665="",O665=""),"",R665-O665)</f>
        <v/>
      </c>
      <c r="U665" s="19" t="n"/>
      <c r="V665" s="23" t="n"/>
      <c r="W665" s="32">
        <f>IF(V665="","",IFERROR(VLOOKUP(V665,'Challan Master'!$B$5:$D$124,3,FALSE),""))</f>
        <v/>
      </c>
      <c r="X665" s="22">
        <f>IF(V665="","",IFERROR(VLOOKUP(V665,'Challan Master'!$B$5:$D$124,2,FALSE),""))</f>
        <v/>
      </c>
      <c r="Y665" s="23" t="n"/>
    </row>
    <row r="666">
      <c r="A666" s="22">
        <f>IF(C666="","",ROW()-4)</f>
        <v/>
      </c>
      <c r="B666" s="22">
        <f>IF(C666="","",IF(MONTH(C666)&lt;=3,"Q4",IF(MONTH(C666)&lt;=6,"Q1",IF(MONTH(C666)&lt;=9,"Q2","Q3"))))</f>
        <v/>
      </c>
      <c r="C666" s="26" t="n"/>
      <c r="D666" s="23" t="n"/>
      <c r="E666" s="19" t="n"/>
      <c r="F666" s="22">
        <f>IF(E666="","",IFERROR(VLOOKUP(E666,'Vendor Master'!$B$5:$Q$54,2,FALSE),""))</f>
        <v/>
      </c>
      <c r="G666" s="22">
        <f>IF(E666="","",IFERROR(VLOOKUP(E666,'Vendor Master'!$B$5:$Q$54,4,FALSE),""))</f>
        <v/>
      </c>
      <c r="H666" s="20">
        <f>IF(E666="","",IFERROR(VLOOKUP(G666,'Rate Master'!$B$5:$C$16,2,FALSE),""))</f>
        <v/>
      </c>
      <c r="I666" s="28" t="n"/>
      <c r="J666" s="29">
        <f>IF(E666="","",IFERROR(IF(VLOOKUP(E666,'Vendor Master'!$B$5:$Q$54,12,FALSE)="Y",VLOOKUP(E666,'Vendor Master'!$B$5:$Q$54,14,FALSE),0),""))</f>
        <v/>
      </c>
      <c r="K666" s="30">
        <f>IF(OR(E666="",I666="",J666=""),"",I666*J666)</f>
        <v/>
      </c>
      <c r="L666" s="30">
        <f>IF(OR(E666="",I666=""),"",I666+IF(K666="",0,K666))</f>
        <v/>
      </c>
      <c r="M666" s="25">
        <f>IF(E666="","",IFERROR(IF(F666="",0.2,IF(AND(VLOOKUP(E666,'Vendor Master'!$B$5:$Q$54,7,FALSE)="Y",C666&gt;=VLOOKUP(E666,'Vendor Master'!$B$5:$Q$54,9,FALSE),C666&lt;=VLOOKUP(E666,'Vendor Master'!$B$5:$Q$54,10,FALSE)),VLOOKUP(E666,'Vendor Master'!$B$5:$Q$54,11,FALSE),VLOOKUP(E666,'Vendor Master'!$B$5:$Q$54,6,FALSE))),""))</f>
        <v/>
      </c>
      <c r="N666" s="30">
        <f>IF(OR(E666="",I666="",M666=""),"",I666*M666)</f>
        <v/>
      </c>
      <c r="O666" s="30">
        <f>IF(OR(E666="",L666=""),"",L666-IF(N666="",0,N666))</f>
        <v/>
      </c>
      <c r="P666" s="26" t="n"/>
      <c r="Q666" s="23" t="n"/>
      <c r="R666" s="28" t="n"/>
      <c r="S666" s="22">
        <f>IF(OR(R666="",O666=""),"",IF(ROUND(R666,2)=ROUND(O666,2),"OK","CHECK"))</f>
        <v/>
      </c>
      <c r="T666" s="31">
        <f>IF(OR(R666="",O666=""),"",R666-O666)</f>
        <v/>
      </c>
      <c r="U666" s="19" t="n"/>
      <c r="V666" s="23" t="n"/>
      <c r="W666" s="32">
        <f>IF(V666="","",IFERROR(VLOOKUP(V666,'Challan Master'!$B$5:$D$124,3,FALSE),""))</f>
        <v/>
      </c>
      <c r="X666" s="22">
        <f>IF(V666="","",IFERROR(VLOOKUP(V666,'Challan Master'!$B$5:$D$124,2,FALSE),""))</f>
        <v/>
      </c>
      <c r="Y666" s="23" t="n"/>
    </row>
    <row r="667">
      <c r="A667" s="22">
        <f>IF(C667="","",ROW()-4)</f>
        <v/>
      </c>
      <c r="B667" s="22">
        <f>IF(C667="","",IF(MONTH(C667)&lt;=3,"Q4",IF(MONTH(C667)&lt;=6,"Q1",IF(MONTH(C667)&lt;=9,"Q2","Q3"))))</f>
        <v/>
      </c>
      <c r="C667" s="26" t="n"/>
      <c r="D667" s="23" t="n"/>
      <c r="E667" s="19" t="n"/>
      <c r="F667" s="22">
        <f>IF(E667="","",IFERROR(VLOOKUP(E667,'Vendor Master'!$B$5:$Q$54,2,FALSE),""))</f>
        <v/>
      </c>
      <c r="G667" s="22">
        <f>IF(E667="","",IFERROR(VLOOKUP(E667,'Vendor Master'!$B$5:$Q$54,4,FALSE),""))</f>
        <v/>
      </c>
      <c r="H667" s="20">
        <f>IF(E667="","",IFERROR(VLOOKUP(G667,'Rate Master'!$B$5:$C$16,2,FALSE),""))</f>
        <v/>
      </c>
      <c r="I667" s="28" t="n"/>
      <c r="J667" s="29">
        <f>IF(E667="","",IFERROR(IF(VLOOKUP(E667,'Vendor Master'!$B$5:$Q$54,12,FALSE)="Y",VLOOKUP(E667,'Vendor Master'!$B$5:$Q$54,14,FALSE),0),""))</f>
        <v/>
      </c>
      <c r="K667" s="30">
        <f>IF(OR(E667="",I667="",J667=""),"",I667*J667)</f>
        <v/>
      </c>
      <c r="L667" s="30">
        <f>IF(OR(E667="",I667=""),"",I667+IF(K667="",0,K667))</f>
        <v/>
      </c>
      <c r="M667" s="25">
        <f>IF(E667="","",IFERROR(IF(F667="",0.2,IF(AND(VLOOKUP(E667,'Vendor Master'!$B$5:$Q$54,7,FALSE)="Y",C667&gt;=VLOOKUP(E667,'Vendor Master'!$B$5:$Q$54,9,FALSE),C667&lt;=VLOOKUP(E667,'Vendor Master'!$B$5:$Q$54,10,FALSE)),VLOOKUP(E667,'Vendor Master'!$B$5:$Q$54,11,FALSE),VLOOKUP(E667,'Vendor Master'!$B$5:$Q$54,6,FALSE))),""))</f>
        <v/>
      </c>
      <c r="N667" s="30">
        <f>IF(OR(E667="",I667="",M667=""),"",I667*M667)</f>
        <v/>
      </c>
      <c r="O667" s="30">
        <f>IF(OR(E667="",L667=""),"",L667-IF(N667="",0,N667))</f>
        <v/>
      </c>
      <c r="P667" s="26" t="n"/>
      <c r="Q667" s="23" t="n"/>
      <c r="R667" s="28" t="n"/>
      <c r="S667" s="22">
        <f>IF(OR(R667="",O667=""),"",IF(ROUND(R667,2)=ROUND(O667,2),"OK","CHECK"))</f>
        <v/>
      </c>
      <c r="T667" s="31">
        <f>IF(OR(R667="",O667=""),"",R667-O667)</f>
        <v/>
      </c>
      <c r="U667" s="19" t="n"/>
      <c r="V667" s="23" t="n"/>
      <c r="W667" s="32">
        <f>IF(V667="","",IFERROR(VLOOKUP(V667,'Challan Master'!$B$5:$D$124,3,FALSE),""))</f>
        <v/>
      </c>
      <c r="X667" s="22">
        <f>IF(V667="","",IFERROR(VLOOKUP(V667,'Challan Master'!$B$5:$D$124,2,FALSE),""))</f>
        <v/>
      </c>
      <c r="Y667" s="23" t="n"/>
    </row>
    <row r="668">
      <c r="A668" s="22">
        <f>IF(C668="","",ROW()-4)</f>
        <v/>
      </c>
      <c r="B668" s="22">
        <f>IF(C668="","",IF(MONTH(C668)&lt;=3,"Q4",IF(MONTH(C668)&lt;=6,"Q1",IF(MONTH(C668)&lt;=9,"Q2","Q3"))))</f>
        <v/>
      </c>
      <c r="C668" s="26" t="n"/>
      <c r="D668" s="23" t="n"/>
      <c r="E668" s="19" t="n"/>
      <c r="F668" s="22">
        <f>IF(E668="","",IFERROR(VLOOKUP(E668,'Vendor Master'!$B$5:$Q$54,2,FALSE),""))</f>
        <v/>
      </c>
      <c r="G668" s="22">
        <f>IF(E668="","",IFERROR(VLOOKUP(E668,'Vendor Master'!$B$5:$Q$54,4,FALSE),""))</f>
        <v/>
      </c>
      <c r="H668" s="20">
        <f>IF(E668="","",IFERROR(VLOOKUP(G668,'Rate Master'!$B$5:$C$16,2,FALSE),""))</f>
        <v/>
      </c>
      <c r="I668" s="28" t="n"/>
      <c r="J668" s="29">
        <f>IF(E668="","",IFERROR(IF(VLOOKUP(E668,'Vendor Master'!$B$5:$Q$54,12,FALSE)="Y",VLOOKUP(E668,'Vendor Master'!$B$5:$Q$54,14,FALSE),0),""))</f>
        <v/>
      </c>
      <c r="K668" s="30">
        <f>IF(OR(E668="",I668="",J668=""),"",I668*J668)</f>
        <v/>
      </c>
      <c r="L668" s="30">
        <f>IF(OR(E668="",I668=""),"",I668+IF(K668="",0,K668))</f>
        <v/>
      </c>
      <c r="M668" s="25">
        <f>IF(E668="","",IFERROR(IF(F668="",0.2,IF(AND(VLOOKUP(E668,'Vendor Master'!$B$5:$Q$54,7,FALSE)="Y",C668&gt;=VLOOKUP(E668,'Vendor Master'!$B$5:$Q$54,9,FALSE),C668&lt;=VLOOKUP(E668,'Vendor Master'!$B$5:$Q$54,10,FALSE)),VLOOKUP(E668,'Vendor Master'!$B$5:$Q$54,11,FALSE),VLOOKUP(E668,'Vendor Master'!$B$5:$Q$54,6,FALSE))),""))</f>
        <v/>
      </c>
      <c r="N668" s="30">
        <f>IF(OR(E668="",I668="",M668=""),"",I668*M668)</f>
        <v/>
      </c>
      <c r="O668" s="30">
        <f>IF(OR(E668="",L668=""),"",L668-IF(N668="",0,N668))</f>
        <v/>
      </c>
      <c r="P668" s="26" t="n"/>
      <c r="Q668" s="23" t="n"/>
      <c r="R668" s="28" t="n"/>
      <c r="S668" s="22">
        <f>IF(OR(R668="",O668=""),"",IF(ROUND(R668,2)=ROUND(O668,2),"OK","CHECK"))</f>
        <v/>
      </c>
      <c r="T668" s="31">
        <f>IF(OR(R668="",O668=""),"",R668-O668)</f>
        <v/>
      </c>
      <c r="U668" s="19" t="n"/>
      <c r="V668" s="23" t="n"/>
      <c r="W668" s="32">
        <f>IF(V668="","",IFERROR(VLOOKUP(V668,'Challan Master'!$B$5:$D$124,3,FALSE),""))</f>
        <v/>
      </c>
      <c r="X668" s="22">
        <f>IF(V668="","",IFERROR(VLOOKUP(V668,'Challan Master'!$B$5:$D$124,2,FALSE),""))</f>
        <v/>
      </c>
      <c r="Y668" s="23" t="n"/>
    </row>
    <row r="669">
      <c r="A669" s="22">
        <f>IF(C669="","",ROW()-4)</f>
        <v/>
      </c>
      <c r="B669" s="22">
        <f>IF(C669="","",IF(MONTH(C669)&lt;=3,"Q4",IF(MONTH(C669)&lt;=6,"Q1",IF(MONTH(C669)&lt;=9,"Q2","Q3"))))</f>
        <v/>
      </c>
      <c r="C669" s="26" t="n"/>
      <c r="D669" s="23" t="n"/>
      <c r="E669" s="19" t="n"/>
      <c r="F669" s="22">
        <f>IF(E669="","",IFERROR(VLOOKUP(E669,'Vendor Master'!$B$5:$Q$54,2,FALSE),""))</f>
        <v/>
      </c>
      <c r="G669" s="22">
        <f>IF(E669="","",IFERROR(VLOOKUP(E669,'Vendor Master'!$B$5:$Q$54,4,FALSE),""))</f>
        <v/>
      </c>
      <c r="H669" s="20">
        <f>IF(E669="","",IFERROR(VLOOKUP(G669,'Rate Master'!$B$5:$C$16,2,FALSE),""))</f>
        <v/>
      </c>
      <c r="I669" s="28" t="n"/>
      <c r="J669" s="29">
        <f>IF(E669="","",IFERROR(IF(VLOOKUP(E669,'Vendor Master'!$B$5:$Q$54,12,FALSE)="Y",VLOOKUP(E669,'Vendor Master'!$B$5:$Q$54,14,FALSE),0),""))</f>
        <v/>
      </c>
      <c r="K669" s="30">
        <f>IF(OR(E669="",I669="",J669=""),"",I669*J669)</f>
        <v/>
      </c>
      <c r="L669" s="30">
        <f>IF(OR(E669="",I669=""),"",I669+IF(K669="",0,K669))</f>
        <v/>
      </c>
      <c r="M669" s="25">
        <f>IF(E669="","",IFERROR(IF(F669="",0.2,IF(AND(VLOOKUP(E669,'Vendor Master'!$B$5:$Q$54,7,FALSE)="Y",C669&gt;=VLOOKUP(E669,'Vendor Master'!$B$5:$Q$54,9,FALSE),C669&lt;=VLOOKUP(E669,'Vendor Master'!$B$5:$Q$54,10,FALSE)),VLOOKUP(E669,'Vendor Master'!$B$5:$Q$54,11,FALSE),VLOOKUP(E669,'Vendor Master'!$B$5:$Q$54,6,FALSE))),""))</f>
        <v/>
      </c>
      <c r="N669" s="30">
        <f>IF(OR(E669="",I669="",M669=""),"",I669*M669)</f>
        <v/>
      </c>
      <c r="O669" s="30">
        <f>IF(OR(E669="",L669=""),"",L669-IF(N669="",0,N669))</f>
        <v/>
      </c>
      <c r="P669" s="26" t="n"/>
      <c r="Q669" s="23" t="n"/>
      <c r="R669" s="28" t="n"/>
      <c r="S669" s="22">
        <f>IF(OR(R669="",O669=""),"",IF(ROUND(R669,2)=ROUND(O669,2),"OK","CHECK"))</f>
        <v/>
      </c>
      <c r="T669" s="31">
        <f>IF(OR(R669="",O669=""),"",R669-O669)</f>
        <v/>
      </c>
      <c r="U669" s="19" t="n"/>
      <c r="V669" s="23" t="n"/>
      <c r="W669" s="32">
        <f>IF(V669="","",IFERROR(VLOOKUP(V669,'Challan Master'!$B$5:$D$124,3,FALSE),""))</f>
        <v/>
      </c>
      <c r="X669" s="22">
        <f>IF(V669="","",IFERROR(VLOOKUP(V669,'Challan Master'!$B$5:$D$124,2,FALSE),""))</f>
        <v/>
      </c>
      <c r="Y669" s="23" t="n"/>
    </row>
    <row r="670">
      <c r="A670" s="22">
        <f>IF(C670="","",ROW()-4)</f>
        <v/>
      </c>
      <c r="B670" s="22">
        <f>IF(C670="","",IF(MONTH(C670)&lt;=3,"Q4",IF(MONTH(C670)&lt;=6,"Q1",IF(MONTH(C670)&lt;=9,"Q2","Q3"))))</f>
        <v/>
      </c>
      <c r="C670" s="26" t="n"/>
      <c r="D670" s="23" t="n"/>
      <c r="E670" s="19" t="n"/>
      <c r="F670" s="22">
        <f>IF(E670="","",IFERROR(VLOOKUP(E670,'Vendor Master'!$B$5:$Q$54,2,FALSE),""))</f>
        <v/>
      </c>
      <c r="G670" s="22">
        <f>IF(E670="","",IFERROR(VLOOKUP(E670,'Vendor Master'!$B$5:$Q$54,4,FALSE),""))</f>
        <v/>
      </c>
      <c r="H670" s="20">
        <f>IF(E670="","",IFERROR(VLOOKUP(G670,'Rate Master'!$B$5:$C$16,2,FALSE),""))</f>
        <v/>
      </c>
      <c r="I670" s="28" t="n"/>
      <c r="J670" s="29">
        <f>IF(E670="","",IFERROR(IF(VLOOKUP(E670,'Vendor Master'!$B$5:$Q$54,12,FALSE)="Y",VLOOKUP(E670,'Vendor Master'!$B$5:$Q$54,14,FALSE),0),""))</f>
        <v/>
      </c>
      <c r="K670" s="30">
        <f>IF(OR(E670="",I670="",J670=""),"",I670*J670)</f>
        <v/>
      </c>
      <c r="L670" s="30">
        <f>IF(OR(E670="",I670=""),"",I670+IF(K670="",0,K670))</f>
        <v/>
      </c>
      <c r="M670" s="25">
        <f>IF(E670="","",IFERROR(IF(F670="",0.2,IF(AND(VLOOKUP(E670,'Vendor Master'!$B$5:$Q$54,7,FALSE)="Y",C670&gt;=VLOOKUP(E670,'Vendor Master'!$B$5:$Q$54,9,FALSE),C670&lt;=VLOOKUP(E670,'Vendor Master'!$B$5:$Q$54,10,FALSE)),VLOOKUP(E670,'Vendor Master'!$B$5:$Q$54,11,FALSE),VLOOKUP(E670,'Vendor Master'!$B$5:$Q$54,6,FALSE))),""))</f>
        <v/>
      </c>
      <c r="N670" s="30">
        <f>IF(OR(E670="",I670="",M670=""),"",I670*M670)</f>
        <v/>
      </c>
      <c r="O670" s="30">
        <f>IF(OR(E670="",L670=""),"",L670-IF(N670="",0,N670))</f>
        <v/>
      </c>
      <c r="P670" s="26" t="n"/>
      <c r="Q670" s="23" t="n"/>
      <c r="R670" s="28" t="n"/>
      <c r="S670" s="22">
        <f>IF(OR(R670="",O670=""),"",IF(ROUND(R670,2)=ROUND(O670,2),"OK","CHECK"))</f>
        <v/>
      </c>
      <c r="T670" s="31">
        <f>IF(OR(R670="",O670=""),"",R670-O670)</f>
        <v/>
      </c>
      <c r="U670" s="19" t="n"/>
      <c r="V670" s="23" t="n"/>
      <c r="W670" s="32">
        <f>IF(V670="","",IFERROR(VLOOKUP(V670,'Challan Master'!$B$5:$D$124,3,FALSE),""))</f>
        <v/>
      </c>
      <c r="X670" s="22">
        <f>IF(V670="","",IFERROR(VLOOKUP(V670,'Challan Master'!$B$5:$D$124,2,FALSE),""))</f>
        <v/>
      </c>
      <c r="Y670" s="23" t="n"/>
    </row>
    <row r="671">
      <c r="A671" s="22">
        <f>IF(C671="","",ROW()-4)</f>
        <v/>
      </c>
      <c r="B671" s="22">
        <f>IF(C671="","",IF(MONTH(C671)&lt;=3,"Q4",IF(MONTH(C671)&lt;=6,"Q1",IF(MONTH(C671)&lt;=9,"Q2","Q3"))))</f>
        <v/>
      </c>
      <c r="C671" s="26" t="n"/>
      <c r="D671" s="23" t="n"/>
      <c r="E671" s="19" t="n"/>
      <c r="F671" s="22">
        <f>IF(E671="","",IFERROR(VLOOKUP(E671,'Vendor Master'!$B$5:$Q$54,2,FALSE),""))</f>
        <v/>
      </c>
      <c r="G671" s="22">
        <f>IF(E671="","",IFERROR(VLOOKUP(E671,'Vendor Master'!$B$5:$Q$54,4,FALSE),""))</f>
        <v/>
      </c>
      <c r="H671" s="20">
        <f>IF(E671="","",IFERROR(VLOOKUP(G671,'Rate Master'!$B$5:$C$16,2,FALSE),""))</f>
        <v/>
      </c>
      <c r="I671" s="28" t="n"/>
      <c r="J671" s="29">
        <f>IF(E671="","",IFERROR(IF(VLOOKUP(E671,'Vendor Master'!$B$5:$Q$54,12,FALSE)="Y",VLOOKUP(E671,'Vendor Master'!$B$5:$Q$54,14,FALSE),0),""))</f>
        <v/>
      </c>
      <c r="K671" s="30">
        <f>IF(OR(E671="",I671="",J671=""),"",I671*J671)</f>
        <v/>
      </c>
      <c r="L671" s="30">
        <f>IF(OR(E671="",I671=""),"",I671+IF(K671="",0,K671))</f>
        <v/>
      </c>
      <c r="M671" s="25">
        <f>IF(E671="","",IFERROR(IF(F671="",0.2,IF(AND(VLOOKUP(E671,'Vendor Master'!$B$5:$Q$54,7,FALSE)="Y",C671&gt;=VLOOKUP(E671,'Vendor Master'!$B$5:$Q$54,9,FALSE),C671&lt;=VLOOKUP(E671,'Vendor Master'!$B$5:$Q$54,10,FALSE)),VLOOKUP(E671,'Vendor Master'!$B$5:$Q$54,11,FALSE),VLOOKUP(E671,'Vendor Master'!$B$5:$Q$54,6,FALSE))),""))</f>
        <v/>
      </c>
      <c r="N671" s="30">
        <f>IF(OR(E671="",I671="",M671=""),"",I671*M671)</f>
        <v/>
      </c>
      <c r="O671" s="30">
        <f>IF(OR(E671="",L671=""),"",L671-IF(N671="",0,N671))</f>
        <v/>
      </c>
      <c r="P671" s="26" t="n"/>
      <c r="Q671" s="23" t="n"/>
      <c r="R671" s="28" t="n"/>
      <c r="S671" s="22">
        <f>IF(OR(R671="",O671=""),"",IF(ROUND(R671,2)=ROUND(O671,2),"OK","CHECK"))</f>
        <v/>
      </c>
      <c r="T671" s="31">
        <f>IF(OR(R671="",O671=""),"",R671-O671)</f>
        <v/>
      </c>
      <c r="U671" s="19" t="n"/>
      <c r="V671" s="23" t="n"/>
      <c r="W671" s="32">
        <f>IF(V671="","",IFERROR(VLOOKUP(V671,'Challan Master'!$B$5:$D$124,3,FALSE),""))</f>
        <v/>
      </c>
      <c r="X671" s="22">
        <f>IF(V671="","",IFERROR(VLOOKUP(V671,'Challan Master'!$B$5:$D$124,2,FALSE),""))</f>
        <v/>
      </c>
      <c r="Y671" s="23" t="n"/>
    </row>
    <row r="672">
      <c r="A672" s="22">
        <f>IF(C672="","",ROW()-4)</f>
        <v/>
      </c>
      <c r="B672" s="22">
        <f>IF(C672="","",IF(MONTH(C672)&lt;=3,"Q4",IF(MONTH(C672)&lt;=6,"Q1",IF(MONTH(C672)&lt;=9,"Q2","Q3"))))</f>
        <v/>
      </c>
      <c r="C672" s="26" t="n"/>
      <c r="D672" s="23" t="n"/>
      <c r="E672" s="19" t="n"/>
      <c r="F672" s="22">
        <f>IF(E672="","",IFERROR(VLOOKUP(E672,'Vendor Master'!$B$5:$Q$54,2,FALSE),""))</f>
        <v/>
      </c>
      <c r="G672" s="22">
        <f>IF(E672="","",IFERROR(VLOOKUP(E672,'Vendor Master'!$B$5:$Q$54,4,FALSE),""))</f>
        <v/>
      </c>
      <c r="H672" s="20">
        <f>IF(E672="","",IFERROR(VLOOKUP(G672,'Rate Master'!$B$5:$C$16,2,FALSE),""))</f>
        <v/>
      </c>
      <c r="I672" s="28" t="n"/>
      <c r="J672" s="29">
        <f>IF(E672="","",IFERROR(IF(VLOOKUP(E672,'Vendor Master'!$B$5:$Q$54,12,FALSE)="Y",VLOOKUP(E672,'Vendor Master'!$B$5:$Q$54,14,FALSE),0),""))</f>
        <v/>
      </c>
      <c r="K672" s="30">
        <f>IF(OR(E672="",I672="",J672=""),"",I672*J672)</f>
        <v/>
      </c>
      <c r="L672" s="30">
        <f>IF(OR(E672="",I672=""),"",I672+IF(K672="",0,K672))</f>
        <v/>
      </c>
      <c r="M672" s="25">
        <f>IF(E672="","",IFERROR(IF(F672="",0.2,IF(AND(VLOOKUP(E672,'Vendor Master'!$B$5:$Q$54,7,FALSE)="Y",C672&gt;=VLOOKUP(E672,'Vendor Master'!$B$5:$Q$54,9,FALSE),C672&lt;=VLOOKUP(E672,'Vendor Master'!$B$5:$Q$54,10,FALSE)),VLOOKUP(E672,'Vendor Master'!$B$5:$Q$54,11,FALSE),VLOOKUP(E672,'Vendor Master'!$B$5:$Q$54,6,FALSE))),""))</f>
        <v/>
      </c>
      <c r="N672" s="30">
        <f>IF(OR(E672="",I672="",M672=""),"",I672*M672)</f>
        <v/>
      </c>
      <c r="O672" s="30">
        <f>IF(OR(E672="",L672=""),"",L672-IF(N672="",0,N672))</f>
        <v/>
      </c>
      <c r="P672" s="26" t="n"/>
      <c r="Q672" s="23" t="n"/>
      <c r="R672" s="28" t="n"/>
      <c r="S672" s="22">
        <f>IF(OR(R672="",O672=""),"",IF(ROUND(R672,2)=ROUND(O672,2),"OK","CHECK"))</f>
        <v/>
      </c>
      <c r="T672" s="31">
        <f>IF(OR(R672="",O672=""),"",R672-O672)</f>
        <v/>
      </c>
      <c r="U672" s="19" t="n"/>
      <c r="V672" s="23" t="n"/>
      <c r="W672" s="32">
        <f>IF(V672="","",IFERROR(VLOOKUP(V672,'Challan Master'!$B$5:$D$124,3,FALSE),""))</f>
        <v/>
      </c>
      <c r="X672" s="22">
        <f>IF(V672="","",IFERROR(VLOOKUP(V672,'Challan Master'!$B$5:$D$124,2,FALSE),""))</f>
        <v/>
      </c>
      <c r="Y672" s="23" t="n"/>
    </row>
    <row r="673">
      <c r="A673" s="22">
        <f>IF(C673="","",ROW()-4)</f>
        <v/>
      </c>
      <c r="B673" s="22">
        <f>IF(C673="","",IF(MONTH(C673)&lt;=3,"Q4",IF(MONTH(C673)&lt;=6,"Q1",IF(MONTH(C673)&lt;=9,"Q2","Q3"))))</f>
        <v/>
      </c>
      <c r="C673" s="26" t="n"/>
      <c r="D673" s="23" t="n"/>
      <c r="E673" s="19" t="n"/>
      <c r="F673" s="22">
        <f>IF(E673="","",IFERROR(VLOOKUP(E673,'Vendor Master'!$B$5:$Q$54,2,FALSE),""))</f>
        <v/>
      </c>
      <c r="G673" s="22">
        <f>IF(E673="","",IFERROR(VLOOKUP(E673,'Vendor Master'!$B$5:$Q$54,4,FALSE),""))</f>
        <v/>
      </c>
      <c r="H673" s="20">
        <f>IF(E673="","",IFERROR(VLOOKUP(G673,'Rate Master'!$B$5:$C$16,2,FALSE),""))</f>
        <v/>
      </c>
      <c r="I673" s="28" t="n"/>
      <c r="J673" s="29">
        <f>IF(E673="","",IFERROR(IF(VLOOKUP(E673,'Vendor Master'!$B$5:$Q$54,12,FALSE)="Y",VLOOKUP(E673,'Vendor Master'!$B$5:$Q$54,14,FALSE),0),""))</f>
        <v/>
      </c>
      <c r="K673" s="30">
        <f>IF(OR(E673="",I673="",J673=""),"",I673*J673)</f>
        <v/>
      </c>
      <c r="L673" s="30">
        <f>IF(OR(E673="",I673=""),"",I673+IF(K673="",0,K673))</f>
        <v/>
      </c>
      <c r="M673" s="25">
        <f>IF(E673="","",IFERROR(IF(F673="",0.2,IF(AND(VLOOKUP(E673,'Vendor Master'!$B$5:$Q$54,7,FALSE)="Y",C673&gt;=VLOOKUP(E673,'Vendor Master'!$B$5:$Q$54,9,FALSE),C673&lt;=VLOOKUP(E673,'Vendor Master'!$B$5:$Q$54,10,FALSE)),VLOOKUP(E673,'Vendor Master'!$B$5:$Q$54,11,FALSE),VLOOKUP(E673,'Vendor Master'!$B$5:$Q$54,6,FALSE))),""))</f>
        <v/>
      </c>
      <c r="N673" s="30">
        <f>IF(OR(E673="",I673="",M673=""),"",I673*M673)</f>
        <v/>
      </c>
      <c r="O673" s="30">
        <f>IF(OR(E673="",L673=""),"",L673-IF(N673="",0,N673))</f>
        <v/>
      </c>
      <c r="P673" s="26" t="n"/>
      <c r="Q673" s="23" t="n"/>
      <c r="R673" s="28" t="n"/>
      <c r="S673" s="22">
        <f>IF(OR(R673="",O673=""),"",IF(ROUND(R673,2)=ROUND(O673,2),"OK","CHECK"))</f>
        <v/>
      </c>
      <c r="T673" s="31">
        <f>IF(OR(R673="",O673=""),"",R673-O673)</f>
        <v/>
      </c>
      <c r="U673" s="19" t="n"/>
      <c r="V673" s="23" t="n"/>
      <c r="W673" s="32">
        <f>IF(V673="","",IFERROR(VLOOKUP(V673,'Challan Master'!$B$5:$D$124,3,FALSE),""))</f>
        <v/>
      </c>
      <c r="X673" s="22">
        <f>IF(V673="","",IFERROR(VLOOKUP(V673,'Challan Master'!$B$5:$D$124,2,FALSE),""))</f>
        <v/>
      </c>
      <c r="Y673" s="23" t="n"/>
    </row>
    <row r="674">
      <c r="A674" s="22">
        <f>IF(C674="","",ROW()-4)</f>
        <v/>
      </c>
      <c r="B674" s="22">
        <f>IF(C674="","",IF(MONTH(C674)&lt;=3,"Q4",IF(MONTH(C674)&lt;=6,"Q1",IF(MONTH(C674)&lt;=9,"Q2","Q3"))))</f>
        <v/>
      </c>
      <c r="C674" s="26" t="n"/>
      <c r="D674" s="23" t="n"/>
      <c r="E674" s="19" t="n"/>
      <c r="F674" s="22">
        <f>IF(E674="","",IFERROR(VLOOKUP(E674,'Vendor Master'!$B$5:$Q$54,2,FALSE),""))</f>
        <v/>
      </c>
      <c r="G674" s="22">
        <f>IF(E674="","",IFERROR(VLOOKUP(E674,'Vendor Master'!$B$5:$Q$54,4,FALSE),""))</f>
        <v/>
      </c>
      <c r="H674" s="20">
        <f>IF(E674="","",IFERROR(VLOOKUP(G674,'Rate Master'!$B$5:$C$16,2,FALSE),""))</f>
        <v/>
      </c>
      <c r="I674" s="28" t="n"/>
      <c r="J674" s="29">
        <f>IF(E674="","",IFERROR(IF(VLOOKUP(E674,'Vendor Master'!$B$5:$Q$54,12,FALSE)="Y",VLOOKUP(E674,'Vendor Master'!$B$5:$Q$54,14,FALSE),0),""))</f>
        <v/>
      </c>
      <c r="K674" s="30">
        <f>IF(OR(E674="",I674="",J674=""),"",I674*J674)</f>
        <v/>
      </c>
      <c r="L674" s="30">
        <f>IF(OR(E674="",I674=""),"",I674+IF(K674="",0,K674))</f>
        <v/>
      </c>
      <c r="M674" s="25">
        <f>IF(E674="","",IFERROR(IF(F674="",0.2,IF(AND(VLOOKUP(E674,'Vendor Master'!$B$5:$Q$54,7,FALSE)="Y",C674&gt;=VLOOKUP(E674,'Vendor Master'!$B$5:$Q$54,9,FALSE),C674&lt;=VLOOKUP(E674,'Vendor Master'!$B$5:$Q$54,10,FALSE)),VLOOKUP(E674,'Vendor Master'!$B$5:$Q$54,11,FALSE),VLOOKUP(E674,'Vendor Master'!$B$5:$Q$54,6,FALSE))),""))</f>
        <v/>
      </c>
      <c r="N674" s="30">
        <f>IF(OR(E674="",I674="",M674=""),"",I674*M674)</f>
        <v/>
      </c>
      <c r="O674" s="30">
        <f>IF(OR(E674="",L674=""),"",L674-IF(N674="",0,N674))</f>
        <v/>
      </c>
      <c r="P674" s="26" t="n"/>
      <c r="Q674" s="23" t="n"/>
      <c r="R674" s="28" t="n"/>
      <c r="S674" s="22">
        <f>IF(OR(R674="",O674=""),"",IF(ROUND(R674,2)=ROUND(O674,2),"OK","CHECK"))</f>
        <v/>
      </c>
      <c r="T674" s="31">
        <f>IF(OR(R674="",O674=""),"",R674-O674)</f>
        <v/>
      </c>
      <c r="U674" s="19" t="n"/>
      <c r="V674" s="23" t="n"/>
      <c r="W674" s="32">
        <f>IF(V674="","",IFERROR(VLOOKUP(V674,'Challan Master'!$B$5:$D$124,3,FALSE),""))</f>
        <v/>
      </c>
      <c r="X674" s="22">
        <f>IF(V674="","",IFERROR(VLOOKUP(V674,'Challan Master'!$B$5:$D$124,2,FALSE),""))</f>
        <v/>
      </c>
      <c r="Y674" s="23" t="n"/>
    </row>
    <row r="675">
      <c r="A675" s="22">
        <f>IF(C675="","",ROW()-4)</f>
        <v/>
      </c>
      <c r="B675" s="22">
        <f>IF(C675="","",IF(MONTH(C675)&lt;=3,"Q4",IF(MONTH(C675)&lt;=6,"Q1",IF(MONTH(C675)&lt;=9,"Q2","Q3"))))</f>
        <v/>
      </c>
      <c r="C675" s="26" t="n"/>
      <c r="D675" s="23" t="n"/>
      <c r="E675" s="19" t="n"/>
      <c r="F675" s="22">
        <f>IF(E675="","",IFERROR(VLOOKUP(E675,'Vendor Master'!$B$5:$Q$54,2,FALSE),""))</f>
        <v/>
      </c>
      <c r="G675" s="22">
        <f>IF(E675="","",IFERROR(VLOOKUP(E675,'Vendor Master'!$B$5:$Q$54,4,FALSE),""))</f>
        <v/>
      </c>
      <c r="H675" s="20">
        <f>IF(E675="","",IFERROR(VLOOKUP(G675,'Rate Master'!$B$5:$C$16,2,FALSE),""))</f>
        <v/>
      </c>
      <c r="I675" s="28" t="n"/>
      <c r="J675" s="29">
        <f>IF(E675="","",IFERROR(IF(VLOOKUP(E675,'Vendor Master'!$B$5:$Q$54,12,FALSE)="Y",VLOOKUP(E675,'Vendor Master'!$B$5:$Q$54,14,FALSE),0),""))</f>
        <v/>
      </c>
      <c r="K675" s="30">
        <f>IF(OR(E675="",I675="",J675=""),"",I675*J675)</f>
        <v/>
      </c>
      <c r="L675" s="30">
        <f>IF(OR(E675="",I675=""),"",I675+IF(K675="",0,K675))</f>
        <v/>
      </c>
      <c r="M675" s="25">
        <f>IF(E675="","",IFERROR(IF(F675="",0.2,IF(AND(VLOOKUP(E675,'Vendor Master'!$B$5:$Q$54,7,FALSE)="Y",C675&gt;=VLOOKUP(E675,'Vendor Master'!$B$5:$Q$54,9,FALSE),C675&lt;=VLOOKUP(E675,'Vendor Master'!$B$5:$Q$54,10,FALSE)),VLOOKUP(E675,'Vendor Master'!$B$5:$Q$54,11,FALSE),VLOOKUP(E675,'Vendor Master'!$B$5:$Q$54,6,FALSE))),""))</f>
        <v/>
      </c>
      <c r="N675" s="30">
        <f>IF(OR(E675="",I675="",M675=""),"",I675*M675)</f>
        <v/>
      </c>
      <c r="O675" s="30">
        <f>IF(OR(E675="",L675=""),"",L675-IF(N675="",0,N675))</f>
        <v/>
      </c>
      <c r="P675" s="26" t="n"/>
      <c r="Q675" s="23" t="n"/>
      <c r="R675" s="28" t="n"/>
      <c r="S675" s="22">
        <f>IF(OR(R675="",O675=""),"",IF(ROUND(R675,2)=ROUND(O675,2),"OK","CHECK"))</f>
        <v/>
      </c>
      <c r="T675" s="31">
        <f>IF(OR(R675="",O675=""),"",R675-O675)</f>
        <v/>
      </c>
      <c r="U675" s="19" t="n"/>
      <c r="V675" s="23" t="n"/>
      <c r="W675" s="32">
        <f>IF(V675="","",IFERROR(VLOOKUP(V675,'Challan Master'!$B$5:$D$124,3,FALSE),""))</f>
        <v/>
      </c>
      <c r="X675" s="22">
        <f>IF(V675="","",IFERROR(VLOOKUP(V675,'Challan Master'!$B$5:$D$124,2,FALSE),""))</f>
        <v/>
      </c>
      <c r="Y675" s="23" t="n"/>
    </row>
    <row r="676">
      <c r="A676" s="22">
        <f>IF(C676="","",ROW()-4)</f>
        <v/>
      </c>
      <c r="B676" s="22">
        <f>IF(C676="","",IF(MONTH(C676)&lt;=3,"Q4",IF(MONTH(C676)&lt;=6,"Q1",IF(MONTH(C676)&lt;=9,"Q2","Q3"))))</f>
        <v/>
      </c>
      <c r="C676" s="26" t="n"/>
      <c r="D676" s="23" t="n"/>
      <c r="E676" s="19" t="n"/>
      <c r="F676" s="22">
        <f>IF(E676="","",IFERROR(VLOOKUP(E676,'Vendor Master'!$B$5:$Q$54,2,FALSE),""))</f>
        <v/>
      </c>
      <c r="G676" s="22">
        <f>IF(E676="","",IFERROR(VLOOKUP(E676,'Vendor Master'!$B$5:$Q$54,4,FALSE),""))</f>
        <v/>
      </c>
      <c r="H676" s="20">
        <f>IF(E676="","",IFERROR(VLOOKUP(G676,'Rate Master'!$B$5:$C$16,2,FALSE),""))</f>
        <v/>
      </c>
      <c r="I676" s="28" t="n"/>
      <c r="J676" s="29">
        <f>IF(E676="","",IFERROR(IF(VLOOKUP(E676,'Vendor Master'!$B$5:$Q$54,12,FALSE)="Y",VLOOKUP(E676,'Vendor Master'!$B$5:$Q$54,14,FALSE),0),""))</f>
        <v/>
      </c>
      <c r="K676" s="30">
        <f>IF(OR(E676="",I676="",J676=""),"",I676*J676)</f>
        <v/>
      </c>
      <c r="L676" s="30">
        <f>IF(OR(E676="",I676=""),"",I676+IF(K676="",0,K676))</f>
        <v/>
      </c>
      <c r="M676" s="25">
        <f>IF(E676="","",IFERROR(IF(F676="",0.2,IF(AND(VLOOKUP(E676,'Vendor Master'!$B$5:$Q$54,7,FALSE)="Y",C676&gt;=VLOOKUP(E676,'Vendor Master'!$B$5:$Q$54,9,FALSE),C676&lt;=VLOOKUP(E676,'Vendor Master'!$B$5:$Q$54,10,FALSE)),VLOOKUP(E676,'Vendor Master'!$B$5:$Q$54,11,FALSE),VLOOKUP(E676,'Vendor Master'!$B$5:$Q$54,6,FALSE))),""))</f>
        <v/>
      </c>
      <c r="N676" s="30">
        <f>IF(OR(E676="",I676="",M676=""),"",I676*M676)</f>
        <v/>
      </c>
      <c r="O676" s="30">
        <f>IF(OR(E676="",L676=""),"",L676-IF(N676="",0,N676))</f>
        <v/>
      </c>
      <c r="P676" s="26" t="n"/>
      <c r="Q676" s="23" t="n"/>
      <c r="R676" s="28" t="n"/>
      <c r="S676" s="22">
        <f>IF(OR(R676="",O676=""),"",IF(ROUND(R676,2)=ROUND(O676,2),"OK","CHECK"))</f>
        <v/>
      </c>
      <c r="T676" s="31">
        <f>IF(OR(R676="",O676=""),"",R676-O676)</f>
        <v/>
      </c>
      <c r="U676" s="19" t="n"/>
      <c r="V676" s="23" t="n"/>
      <c r="W676" s="32">
        <f>IF(V676="","",IFERROR(VLOOKUP(V676,'Challan Master'!$B$5:$D$124,3,FALSE),""))</f>
        <v/>
      </c>
      <c r="X676" s="22">
        <f>IF(V676="","",IFERROR(VLOOKUP(V676,'Challan Master'!$B$5:$D$124,2,FALSE),""))</f>
        <v/>
      </c>
      <c r="Y676" s="23" t="n"/>
    </row>
    <row r="677">
      <c r="A677" s="22">
        <f>IF(C677="","",ROW()-4)</f>
        <v/>
      </c>
      <c r="B677" s="22">
        <f>IF(C677="","",IF(MONTH(C677)&lt;=3,"Q4",IF(MONTH(C677)&lt;=6,"Q1",IF(MONTH(C677)&lt;=9,"Q2","Q3"))))</f>
        <v/>
      </c>
      <c r="C677" s="26" t="n"/>
      <c r="D677" s="23" t="n"/>
      <c r="E677" s="19" t="n"/>
      <c r="F677" s="22">
        <f>IF(E677="","",IFERROR(VLOOKUP(E677,'Vendor Master'!$B$5:$Q$54,2,FALSE),""))</f>
        <v/>
      </c>
      <c r="G677" s="22">
        <f>IF(E677="","",IFERROR(VLOOKUP(E677,'Vendor Master'!$B$5:$Q$54,4,FALSE),""))</f>
        <v/>
      </c>
      <c r="H677" s="20">
        <f>IF(E677="","",IFERROR(VLOOKUP(G677,'Rate Master'!$B$5:$C$16,2,FALSE),""))</f>
        <v/>
      </c>
      <c r="I677" s="28" t="n"/>
      <c r="J677" s="29">
        <f>IF(E677="","",IFERROR(IF(VLOOKUP(E677,'Vendor Master'!$B$5:$Q$54,12,FALSE)="Y",VLOOKUP(E677,'Vendor Master'!$B$5:$Q$54,14,FALSE),0),""))</f>
        <v/>
      </c>
      <c r="K677" s="30">
        <f>IF(OR(E677="",I677="",J677=""),"",I677*J677)</f>
        <v/>
      </c>
      <c r="L677" s="30">
        <f>IF(OR(E677="",I677=""),"",I677+IF(K677="",0,K677))</f>
        <v/>
      </c>
      <c r="M677" s="25">
        <f>IF(E677="","",IFERROR(IF(F677="",0.2,IF(AND(VLOOKUP(E677,'Vendor Master'!$B$5:$Q$54,7,FALSE)="Y",C677&gt;=VLOOKUP(E677,'Vendor Master'!$B$5:$Q$54,9,FALSE),C677&lt;=VLOOKUP(E677,'Vendor Master'!$B$5:$Q$54,10,FALSE)),VLOOKUP(E677,'Vendor Master'!$B$5:$Q$54,11,FALSE),VLOOKUP(E677,'Vendor Master'!$B$5:$Q$54,6,FALSE))),""))</f>
        <v/>
      </c>
      <c r="N677" s="30">
        <f>IF(OR(E677="",I677="",M677=""),"",I677*M677)</f>
        <v/>
      </c>
      <c r="O677" s="30">
        <f>IF(OR(E677="",L677=""),"",L677-IF(N677="",0,N677))</f>
        <v/>
      </c>
      <c r="P677" s="26" t="n"/>
      <c r="Q677" s="23" t="n"/>
      <c r="R677" s="28" t="n"/>
      <c r="S677" s="22">
        <f>IF(OR(R677="",O677=""),"",IF(ROUND(R677,2)=ROUND(O677,2),"OK","CHECK"))</f>
        <v/>
      </c>
      <c r="T677" s="31">
        <f>IF(OR(R677="",O677=""),"",R677-O677)</f>
        <v/>
      </c>
      <c r="U677" s="19" t="n"/>
      <c r="V677" s="23" t="n"/>
      <c r="W677" s="32">
        <f>IF(V677="","",IFERROR(VLOOKUP(V677,'Challan Master'!$B$5:$D$124,3,FALSE),""))</f>
        <v/>
      </c>
      <c r="X677" s="22">
        <f>IF(V677="","",IFERROR(VLOOKUP(V677,'Challan Master'!$B$5:$D$124,2,FALSE),""))</f>
        <v/>
      </c>
      <c r="Y677" s="23" t="n"/>
    </row>
    <row r="678">
      <c r="A678" s="22">
        <f>IF(C678="","",ROW()-4)</f>
        <v/>
      </c>
      <c r="B678" s="22">
        <f>IF(C678="","",IF(MONTH(C678)&lt;=3,"Q4",IF(MONTH(C678)&lt;=6,"Q1",IF(MONTH(C678)&lt;=9,"Q2","Q3"))))</f>
        <v/>
      </c>
      <c r="C678" s="26" t="n"/>
      <c r="D678" s="23" t="n"/>
      <c r="E678" s="19" t="n"/>
      <c r="F678" s="22">
        <f>IF(E678="","",IFERROR(VLOOKUP(E678,'Vendor Master'!$B$5:$Q$54,2,FALSE),""))</f>
        <v/>
      </c>
      <c r="G678" s="22">
        <f>IF(E678="","",IFERROR(VLOOKUP(E678,'Vendor Master'!$B$5:$Q$54,4,FALSE),""))</f>
        <v/>
      </c>
      <c r="H678" s="20">
        <f>IF(E678="","",IFERROR(VLOOKUP(G678,'Rate Master'!$B$5:$C$16,2,FALSE),""))</f>
        <v/>
      </c>
      <c r="I678" s="28" t="n"/>
      <c r="J678" s="29">
        <f>IF(E678="","",IFERROR(IF(VLOOKUP(E678,'Vendor Master'!$B$5:$Q$54,12,FALSE)="Y",VLOOKUP(E678,'Vendor Master'!$B$5:$Q$54,14,FALSE),0),""))</f>
        <v/>
      </c>
      <c r="K678" s="30">
        <f>IF(OR(E678="",I678="",J678=""),"",I678*J678)</f>
        <v/>
      </c>
      <c r="L678" s="30">
        <f>IF(OR(E678="",I678=""),"",I678+IF(K678="",0,K678))</f>
        <v/>
      </c>
      <c r="M678" s="25">
        <f>IF(E678="","",IFERROR(IF(F678="",0.2,IF(AND(VLOOKUP(E678,'Vendor Master'!$B$5:$Q$54,7,FALSE)="Y",C678&gt;=VLOOKUP(E678,'Vendor Master'!$B$5:$Q$54,9,FALSE),C678&lt;=VLOOKUP(E678,'Vendor Master'!$B$5:$Q$54,10,FALSE)),VLOOKUP(E678,'Vendor Master'!$B$5:$Q$54,11,FALSE),VLOOKUP(E678,'Vendor Master'!$B$5:$Q$54,6,FALSE))),""))</f>
        <v/>
      </c>
      <c r="N678" s="30">
        <f>IF(OR(E678="",I678="",M678=""),"",I678*M678)</f>
        <v/>
      </c>
      <c r="O678" s="30">
        <f>IF(OR(E678="",L678=""),"",L678-IF(N678="",0,N678))</f>
        <v/>
      </c>
      <c r="P678" s="26" t="n"/>
      <c r="Q678" s="23" t="n"/>
      <c r="R678" s="28" t="n"/>
      <c r="S678" s="22">
        <f>IF(OR(R678="",O678=""),"",IF(ROUND(R678,2)=ROUND(O678,2),"OK","CHECK"))</f>
        <v/>
      </c>
      <c r="T678" s="31">
        <f>IF(OR(R678="",O678=""),"",R678-O678)</f>
        <v/>
      </c>
      <c r="U678" s="19" t="n"/>
      <c r="V678" s="23" t="n"/>
      <c r="W678" s="32">
        <f>IF(V678="","",IFERROR(VLOOKUP(V678,'Challan Master'!$B$5:$D$124,3,FALSE),""))</f>
        <v/>
      </c>
      <c r="X678" s="22">
        <f>IF(V678="","",IFERROR(VLOOKUP(V678,'Challan Master'!$B$5:$D$124,2,FALSE),""))</f>
        <v/>
      </c>
      <c r="Y678" s="23" t="n"/>
    </row>
    <row r="679">
      <c r="A679" s="22">
        <f>IF(C679="","",ROW()-4)</f>
        <v/>
      </c>
      <c r="B679" s="22">
        <f>IF(C679="","",IF(MONTH(C679)&lt;=3,"Q4",IF(MONTH(C679)&lt;=6,"Q1",IF(MONTH(C679)&lt;=9,"Q2","Q3"))))</f>
        <v/>
      </c>
      <c r="C679" s="26" t="n"/>
      <c r="D679" s="23" t="n"/>
      <c r="E679" s="19" t="n"/>
      <c r="F679" s="22">
        <f>IF(E679="","",IFERROR(VLOOKUP(E679,'Vendor Master'!$B$5:$Q$54,2,FALSE),""))</f>
        <v/>
      </c>
      <c r="G679" s="22">
        <f>IF(E679="","",IFERROR(VLOOKUP(E679,'Vendor Master'!$B$5:$Q$54,4,FALSE),""))</f>
        <v/>
      </c>
      <c r="H679" s="20">
        <f>IF(E679="","",IFERROR(VLOOKUP(G679,'Rate Master'!$B$5:$C$16,2,FALSE),""))</f>
        <v/>
      </c>
      <c r="I679" s="28" t="n"/>
      <c r="J679" s="29">
        <f>IF(E679="","",IFERROR(IF(VLOOKUP(E679,'Vendor Master'!$B$5:$Q$54,12,FALSE)="Y",VLOOKUP(E679,'Vendor Master'!$B$5:$Q$54,14,FALSE),0),""))</f>
        <v/>
      </c>
      <c r="K679" s="30">
        <f>IF(OR(E679="",I679="",J679=""),"",I679*J679)</f>
        <v/>
      </c>
      <c r="L679" s="30">
        <f>IF(OR(E679="",I679=""),"",I679+IF(K679="",0,K679))</f>
        <v/>
      </c>
      <c r="M679" s="25">
        <f>IF(E679="","",IFERROR(IF(F679="",0.2,IF(AND(VLOOKUP(E679,'Vendor Master'!$B$5:$Q$54,7,FALSE)="Y",C679&gt;=VLOOKUP(E679,'Vendor Master'!$B$5:$Q$54,9,FALSE),C679&lt;=VLOOKUP(E679,'Vendor Master'!$B$5:$Q$54,10,FALSE)),VLOOKUP(E679,'Vendor Master'!$B$5:$Q$54,11,FALSE),VLOOKUP(E679,'Vendor Master'!$B$5:$Q$54,6,FALSE))),""))</f>
        <v/>
      </c>
      <c r="N679" s="30">
        <f>IF(OR(E679="",I679="",M679=""),"",I679*M679)</f>
        <v/>
      </c>
      <c r="O679" s="30">
        <f>IF(OR(E679="",L679=""),"",L679-IF(N679="",0,N679))</f>
        <v/>
      </c>
      <c r="P679" s="26" t="n"/>
      <c r="Q679" s="23" t="n"/>
      <c r="R679" s="28" t="n"/>
      <c r="S679" s="22">
        <f>IF(OR(R679="",O679=""),"",IF(ROUND(R679,2)=ROUND(O679,2),"OK","CHECK"))</f>
        <v/>
      </c>
      <c r="T679" s="31">
        <f>IF(OR(R679="",O679=""),"",R679-O679)</f>
        <v/>
      </c>
      <c r="U679" s="19" t="n"/>
      <c r="V679" s="23" t="n"/>
      <c r="W679" s="32">
        <f>IF(V679="","",IFERROR(VLOOKUP(V679,'Challan Master'!$B$5:$D$124,3,FALSE),""))</f>
        <v/>
      </c>
      <c r="X679" s="22">
        <f>IF(V679="","",IFERROR(VLOOKUP(V679,'Challan Master'!$B$5:$D$124,2,FALSE),""))</f>
        <v/>
      </c>
      <c r="Y679" s="23" t="n"/>
    </row>
    <row r="680">
      <c r="A680" s="22">
        <f>IF(C680="","",ROW()-4)</f>
        <v/>
      </c>
      <c r="B680" s="22">
        <f>IF(C680="","",IF(MONTH(C680)&lt;=3,"Q4",IF(MONTH(C680)&lt;=6,"Q1",IF(MONTH(C680)&lt;=9,"Q2","Q3"))))</f>
        <v/>
      </c>
      <c r="C680" s="26" t="n"/>
      <c r="D680" s="23" t="n"/>
      <c r="E680" s="19" t="n"/>
      <c r="F680" s="22">
        <f>IF(E680="","",IFERROR(VLOOKUP(E680,'Vendor Master'!$B$5:$Q$54,2,FALSE),""))</f>
        <v/>
      </c>
      <c r="G680" s="22">
        <f>IF(E680="","",IFERROR(VLOOKUP(E680,'Vendor Master'!$B$5:$Q$54,4,FALSE),""))</f>
        <v/>
      </c>
      <c r="H680" s="20">
        <f>IF(E680="","",IFERROR(VLOOKUP(G680,'Rate Master'!$B$5:$C$16,2,FALSE),""))</f>
        <v/>
      </c>
      <c r="I680" s="28" t="n"/>
      <c r="J680" s="29">
        <f>IF(E680="","",IFERROR(IF(VLOOKUP(E680,'Vendor Master'!$B$5:$Q$54,12,FALSE)="Y",VLOOKUP(E680,'Vendor Master'!$B$5:$Q$54,14,FALSE),0),""))</f>
        <v/>
      </c>
      <c r="K680" s="30">
        <f>IF(OR(E680="",I680="",J680=""),"",I680*J680)</f>
        <v/>
      </c>
      <c r="L680" s="30">
        <f>IF(OR(E680="",I680=""),"",I680+IF(K680="",0,K680))</f>
        <v/>
      </c>
      <c r="M680" s="25">
        <f>IF(E680="","",IFERROR(IF(F680="",0.2,IF(AND(VLOOKUP(E680,'Vendor Master'!$B$5:$Q$54,7,FALSE)="Y",C680&gt;=VLOOKUP(E680,'Vendor Master'!$B$5:$Q$54,9,FALSE),C680&lt;=VLOOKUP(E680,'Vendor Master'!$B$5:$Q$54,10,FALSE)),VLOOKUP(E680,'Vendor Master'!$B$5:$Q$54,11,FALSE),VLOOKUP(E680,'Vendor Master'!$B$5:$Q$54,6,FALSE))),""))</f>
        <v/>
      </c>
      <c r="N680" s="30">
        <f>IF(OR(E680="",I680="",M680=""),"",I680*M680)</f>
        <v/>
      </c>
      <c r="O680" s="30">
        <f>IF(OR(E680="",L680=""),"",L680-IF(N680="",0,N680))</f>
        <v/>
      </c>
      <c r="P680" s="26" t="n"/>
      <c r="Q680" s="23" t="n"/>
      <c r="R680" s="28" t="n"/>
      <c r="S680" s="22">
        <f>IF(OR(R680="",O680=""),"",IF(ROUND(R680,2)=ROUND(O680,2),"OK","CHECK"))</f>
        <v/>
      </c>
      <c r="T680" s="31">
        <f>IF(OR(R680="",O680=""),"",R680-O680)</f>
        <v/>
      </c>
      <c r="U680" s="19" t="n"/>
      <c r="V680" s="23" t="n"/>
      <c r="W680" s="32">
        <f>IF(V680="","",IFERROR(VLOOKUP(V680,'Challan Master'!$B$5:$D$124,3,FALSE),""))</f>
        <v/>
      </c>
      <c r="X680" s="22">
        <f>IF(V680="","",IFERROR(VLOOKUP(V680,'Challan Master'!$B$5:$D$124,2,FALSE),""))</f>
        <v/>
      </c>
      <c r="Y680" s="23" t="n"/>
    </row>
    <row r="681">
      <c r="A681" s="22">
        <f>IF(C681="","",ROW()-4)</f>
        <v/>
      </c>
      <c r="B681" s="22">
        <f>IF(C681="","",IF(MONTH(C681)&lt;=3,"Q4",IF(MONTH(C681)&lt;=6,"Q1",IF(MONTH(C681)&lt;=9,"Q2","Q3"))))</f>
        <v/>
      </c>
      <c r="C681" s="26" t="n"/>
      <c r="D681" s="23" t="n"/>
      <c r="E681" s="19" t="n"/>
      <c r="F681" s="22">
        <f>IF(E681="","",IFERROR(VLOOKUP(E681,'Vendor Master'!$B$5:$Q$54,2,FALSE),""))</f>
        <v/>
      </c>
      <c r="G681" s="22">
        <f>IF(E681="","",IFERROR(VLOOKUP(E681,'Vendor Master'!$B$5:$Q$54,4,FALSE),""))</f>
        <v/>
      </c>
      <c r="H681" s="20">
        <f>IF(E681="","",IFERROR(VLOOKUP(G681,'Rate Master'!$B$5:$C$16,2,FALSE),""))</f>
        <v/>
      </c>
      <c r="I681" s="28" t="n"/>
      <c r="J681" s="29">
        <f>IF(E681="","",IFERROR(IF(VLOOKUP(E681,'Vendor Master'!$B$5:$Q$54,12,FALSE)="Y",VLOOKUP(E681,'Vendor Master'!$B$5:$Q$54,14,FALSE),0),""))</f>
        <v/>
      </c>
      <c r="K681" s="30">
        <f>IF(OR(E681="",I681="",J681=""),"",I681*J681)</f>
        <v/>
      </c>
      <c r="L681" s="30">
        <f>IF(OR(E681="",I681=""),"",I681+IF(K681="",0,K681))</f>
        <v/>
      </c>
      <c r="M681" s="25">
        <f>IF(E681="","",IFERROR(IF(F681="",0.2,IF(AND(VLOOKUP(E681,'Vendor Master'!$B$5:$Q$54,7,FALSE)="Y",C681&gt;=VLOOKUP(E681,'Vendor Master'!$B$5:$Q$54,9,FALSE),C681&lt;=VLOOKUP(E681,'Vendor Master'!$B$5:$Q$54,10,FALSE)),VLOOKUP(E681,'Vendor Master'!$B$5:$Q$54,11,FALSE),VLOOKUP(E681,'Vendor Master'!$B$5:$Q$54,6,FALSE))),""))</f>
        <v/>
      </c>
      <c r="N681" s="30">
        <f>IF(OR(E681="",I681="",M681=""),"",I681*M681)</f>
        <v/>
      </c>
      <c r="O681" s="30">
        <f>IF(OR(E681="",L681=""),"",L681-IF(N681="",0,N681))</f>
        <v/>
      </c>
      <c r="P681" s="26" t="n"/>
      <c r="Q681" s="23" t="n"/>
      <c r="R681" s="28" t="n"/>
      <c r="S681" s="22">
        <f>IF(OR(R681="",O681=""),"",IF(ROUND(R681,2)=ROUND(O681,2),"OK","CHECK"))</f>
        <v/>
      </c>
      <c r="T681" s="31">
        <f>IF(OR(R681="",O681=""),"",R681-O681)</f>
        <v/>
      </c>
      <c r="U681" s="19" t="n"/>
      <c r="V681" s="23" t="n"/>
      <c r="W681" s="32">
        <f>IF(V681="","",IFERROR(VLOOKUP(V681,'Challan Master'!$B$5:$D$124,3,FALSE),""))</f>
        <v/>
      </c>
      <c r="X681" s="22">
        <f>IF(V681="","",IFERROR(VLOOKUP(V681,'Challan Master'!$B$5:$D$124,2,FALSE),""))</f>
        <v/>
      </c>
      <c r="Y681" s="23" t="n"/>
    </row>
    <row r="682">
      <c r="A682" s="22">
        <f>IF(C682="","",ROW()-4)</f>
        <v/>
      </c>
      <c r="B682" s="22">
        <f>IF(C682="","",IF(MONTH(C682)&lt;=3,"Q4",IF(MONTH(C682)&lt;=6,"Q1",IF(MONTH(C682)&lt;=9,"Q2","Q3"))))</f>
        <v/>
      </c>
      <c r="C682" s="26" t="n"/>
      <c r="D682" s="23" t="n"/>
      <c r="E682" s="19" t="n"/>
      <c r="F682" s="22">
        <f>IF(E682="","",IFERROR(VLOOKUP(E682,'Vendor Master'!$B$5:$Q$54,2,FALSE),""))</f>
        <v/>
      </c>
      <c r="G682" s="22">
        <f>IF(E682="","",IFERROR(VLOOKUP(E682,'Vendor Master'!$B$5:$Q$54,4,FALSE),""))</f>
        <v/>
      </c>
      <c r="H682" s="20">
        <f>IF(E682="","",IFERROR(VLOOKUP(G682,'Rate Master'!$B$5:$C$16,2,FALSE),""))</f>
        <v/>
      </c>
      <c r="I682" s="28" t="n"/>
      <c r="J682" s="29">
        <f>IF(E682="","",IFERROR(IF(VLOOKUP(E682,'Vendor Master'!$B$5:$Q$54,12,FALSE)="Y",VLOOKUP(E682,'Vendor Master'!$B$5:$Q$54,14,FALSE),0),""))</f>
        <v/>
      </c>
      <c r="K682" s="30">
        <f>IF(OR(E682="",I682="",J682=""),"",I682*J682)</f>
        <v/>
      </c>
      <c r="L682" s="30">
        <f>IF(OR(E682="",I682=""),"",I682+IF(K682="",0,K682))</f>
        <v/>
      </c>
      <c r="M682" s="25">
        <f>IF(E682="","",IFERROR(IF(F682="",0.2,IF(AND(VLOOKUP(E682,'Vendor Master'!$B$5:$Q$54,7,FALSE)="Y",C682&gt;=VLOOKUP(E682,'Vendor Master'!$B$5:$Q$54,9,FALSE),C682&lt;=VLOOKUP(E682,'Vendor Master'!$B$5:$Q$54,10,FALSE)),VLOOKUP(E682,'Vendor Master'!$B$5:$Q$54,11,FALSE),VLOOKUP(E682,'Vendor Master'!$B$5:$Q$54,6,FALSE))),""))</f>
        <v/>
      </c>
      <c r="N682" s="30">
        <f>IF(OR(E682="",I682="",M682=""),"",I682*M682)</f>
        <v/>
      </c>
      <c r="O682" s="30">
        <f>IF(OR(E682="",L682=""),"",L682-IF(N682="",0,N682))</f>
        <v/>
      </c>
      <c r="P682" s="26" t="n"/>
      <c r="Q682" s="23" t="n"/>
      <c r="R682" s="28" t="n"/>
      <c r="S682" s="22">
        <f>IF(OR(R682="",O682=""),"",IF(ROUND(R682,2)=ROUND(O682,2),"OK","CHECK"))</f>
        <v/>
      </c>
      <c r="T682" s="31">
        <f>IF(OR(R682="",O682=""),"",R682-O682)</f>
        <v/>
      </c>
      <c r="U682" s="19" t="n"/>
      <c r="V682" s="23" t="n"/>
      <c r="W682" s="32">
        <f>IF(V682="","",IFERROR(VLOOKUP(V682,'Challan Master'!$B$5:$D$124,3,FALSE),""))</f>
        <v/>
      </c>
      <c r="X682" s="22">
        <f>IF(V682="","",IFERROR(VLOOKUP(V682,'Challan Master'!$B$5:$D$124,2,FALSE),""))</f>
        <v/>
      </c>
      <c r="Y682" s="23" t="n"/>
    </row>
    <row r="683">
      <c r="A683" s="22">
        <f>IF(C683="","",ROW()-4)</f>
        <v/>
      </c>
      <c r="B683" s="22">
        <f>IF(C683="","",IF(MONTH(C683)&lt;=3,"Q4",IF(MONTH(C683)&lt;=6,"Q1",IF(MONTH(C683)&lt;=9,"Q2","Q3"))))</f>
        <v/>
      </c>
      <c r="C683" s="26" t="n"/>
      <c r="D683" s="23" t="n"/>
      <c r="E683" s="19" t="n"/>
      <c r="F683" s="22">
        <f>IF(E683="","",IFERROR(VLOOKUP(E683,'Vendor Master'!$B$5:$Q$54,2,FALSE),""))</f>
        <v/>
      </c>
      <c r="G683" s="22">
        <f>IF(E683="","",IFERROR(VLOOKUP(E683,'Vendor Master'!$B$5:$Q$54,4,FALSE),""))</f>
        <v/>
      </c>
      <c r="H683" s="20">
        <f>IF(E683="","",IFERROR(VLOOKUP(G683,'Rate Master'!$B$5:$C$16,2,FALSE),""))</f>
        <v/>
      </c>
      <c r="I683" s="28" t="n"/>
      <c r="J683" s="29">
        <f>IF(E683="","",IFERROR(IF(VLOOKUP(E683,'Vendor Master'!$B$5:$Q$54,12,FALSE)="Y",VLOOKUP(E683,'Vendor Master'!$B$5:$Q$54,14,FALSE),0),""))</f>
        <v/>
      </c>
      <c r="K683" s="30">
        <f>IF(OR(E683="",I683="",J683=""),"",I683*J683)</f>
        <v/>
      </c>
      <c r="L683" s="30">
        <f>IF(OR(E683="",I683=""),"",I683+IF(K683="",0,K683))</f>
        <v/>
      </c>
      <c r="M683" s="25">
        <f>IF(E683="","",IFERROR(IF(F683="",0.2,IF(AND(VLOOKUP(E683,'Vendor Master'!$B$5:$Q$54,7,FALSE)="Y",C683&gt;=VLOOKUP(E683,'Vendor Master'!$B$5:$Q$54,9,FALSE),C683&lt;=VLOOKUP(E683,'Vendor Master'!$B$5:$Q$54,10,FALSE)),VLOOKUP(E683,'Vendor Master'!$B$5:$Q$54,11,FALSE),VLOOKUP(E683,'Vendor Master'!$B$5:$Q$54,6,FALSE))),""))</f>
        <v/>
      </c>
      <c r="N683" s="30">
        <f>IF(OR(E683="",I683="",M683=""),"",I683*M683)</f>
        <v/>
      </c>
      <c r="O683" s="30">
        <f>IF(OR(E683="",L683=""),"",L683-IF(N683="",0,N683))</f>
        <v/>
      </c>
      <c r="P683" s="26" t="n"/>
      <c r="Q683" s="23" t="n"/>
      <c r="R683" s="28" t="n"/>
      <c r="S683" s="22">
        <f>IF(OR(R683="",O683=""),"",IF(ROUND(R683,2)=ROUND(O683,2),"OK","CHECK"))</f>
        <v/>
      </c>
      <c r="T683" s="31">
        <f>IF(OR(R683="",O683=""),"",R683-O683)</f>
        <v/>
      </c>
      <c r="U683" s="19" t="n"/>
      <c r="V683" s="23" t="n"/>
      <c r="W683" s="32">
        <f>IF(V683="","",IFERROR(VLOOKUP(V683,'Challan Master'!$B$5:$D$124,3,FALSE),""))</f>
        <v/>
      </c>
      <c r="X683" s="22">
        <f>IF(V683="","",IFERROR(VLOOKUP(V683,'Challan Master'!$B$5:$D$124,2,FALSE),""))</f>
        <v/>
      </c>
      <c r="Y683" s="23" t="n"/>
    </row>
    <row r="684">
      <c r="A684" s="22">
        <f>IF(C684="","",ROW()-4)</f>
        <v/>
      </c>
      <c r="B684" s="22">
        <f>IF(C684="","",IF(MONTH(C684)&lt;=3,"Q4",IF(MONTH(C684)&lt;=6,"Q1",IF(MONTH(C684)&lt;=9,"Q2","Q3"))))</f>
        <v/>
      </c>
      <c r="C684" s="26" t="n"/>
      <c r="D684" s="23" t="n"/>
      <c r="E684" s="19" t="n"/>
      <c r="F684" s="22">
        <f>IF(E684="","",IFERROR(VLOOKUP(E684,'Vendor Master'!$B$5:$Q$54,2,FALSE),""))</f>
        <v/>
      </c>
      <c r="G684" s="22">
        <f>IF(E684="","",IFERROR(VLOOKUP(E684,'Vendor Master'!$B$5:$Q$54,4,FALSE),""))</f>
        <v/>
      </c>
      <c r="H684" s="20">
        <f>IF(E684="","",IFERROR(VLOOKUP(G684,'Rate Master'!$B$5:$C$16,2,FALSE),""))</f>
        <v/>
      </c>
      <c r="I684" s="28" t="n"/>
      <c r="J684" s="29">
        <f>IF(E684="","",IFERROR(IF(VLOOKUP(E684,'Vendor Master'!$B$5:$Q$54,12,FALSE)="Y",VLOOKUP(E684,'Vendor Master'!$B$5:$Q$54,14,FALSE),0),""))</f>
        <v/>
      </c>
      <c r="K684" s="30">
        <f>IF(OR(E684="",I684="",J684=""),"",I684*J684)</f>
        <v/>
      </c>
      <c r="L684" s="30">
        <f>IF(OR(E684="",I684=""),"",I684+IF(K684="",0,K684))</f>
        <v/>
      </c>
      <c r="M684" s="25">
        <f>IF(E684="","",IFERROR(IF(F684="",0.2,IF(AND(VLOOKUP(E684,'Vendor Master'!$B$5:$Q$54,7,FALSE)="Y",C684&gt;=VLOOKUP(E684,'Vendor Master'!$B$5:$Q$54,9,FALSE),C684&lt;=VLOOKUP(E684,'Vendor Master'!$B$5:$Q$54,10,FALSE)),VLOOKUP(E684,'Vendor Master'!$B$5:$Q$54,11,FALSE),VLOOKUP(E684,'Vendor Master'!$B$5:$Q$54,6,FALSE))),""))</f>
        <v/>
      </c>
      <c r="N684" s="30">
        <f>IF(OR(E684="",I684="",M684=""),"",I684*M684)</f>
        <v/>
      </c>
      <c r="O684" s="30">
        <f>IF(OR(E684="",L684=""),"",L684-IF(N684="",0,N684))</f>
        <v/>
      </c>
      <c r="P684" s="26" t="n"/>
      <c r="Q684" s="23" t="n"/>
      <c r="R684" s="28" t="n"/>
      <c r="S684" s="22">
        <f>IF(OR(R684="",O684=""),"",IF(ROUND(R684,2)=ROUND(O684,2),"OK","CHECK"))</f>
        <v/>
      </c>
      <c r="T684" s="31">
        <f>IF(OR(R684="",O684=""),"",R684-O684)</f>
        <v/>
      </c>
      <c r="U684" s="19" t="n"/>
      <c r="V684" s="23" t="n"/>
      <c r="W684" s="32">
        <f>IF(V684="","",IFERROR(VLOOKUP(V684,'Challan Master'!$B$5:$D$124,3,FALSE),""))</f>
        <v/>
      </c>
      <c r="X684" s="22">
        <f>IF(V684="","",IFERROR(VLOOKUP(V684,'Challan Master'!$B$5:$D$124,2,FALSE),""))</f>
        <v/>
      </c>
      <c r="Y684" s="23" t="n"/>
    </row>
    <row r="685">
      <c r="A685" s="22">
        <f>IF(C685="","",ROW()-4)</f>
        <v/>
      </c>
      <c r="B685" s="22">
        <f>IF(C685="","",IF(MONTH(C685)&lt;=3,"Q4",IF(MONTH(C685)&lt;=6,"Q1",IF(MONTH(C685)&lt;=9,"Q2","Q3"))))</f>
        <v/>
      </c>
      <c r="C685" s="26" t="n"/>
      <c r="D685" s="23" t="n"/>
      <c r="E685" s="19" t="n"/>
      <c r="F685" s="22">
        <f>IF(E685="","",IFERROR(VLOOKUP(E685,'Vendor Master'!$B$5:$Q$54,2,FALSE),""))</f>
        <v/>
      </c>
      <c r="G685" s="22">
        <f>IF(E685="","",IFERROR(VLOOKUP(E685,'Vendor Master'!$B$5:$Q$54,4,FALSE),""))</f>
        <v/>
      </c>
      <c r="H685" s="20">
        <f>IF(E685="","",IFERROR(VLOOKUP(G685,'Rate Master'!$B$5:$C$16,2,FALSE),""))</f>
        <v/>
      </c>
      <c r="I685" s="28" t="n"/>
      <c r="J685" s="29">
        <f>IF(E685="","",IFERROR(IF(VLOOKUP(E685,'Vendor Master'!$B$5:$Q$54,12,FALSE)="Y",VLOOKUP(E685,'Vendor Master'!$B$5:$Q$54,14,FALSE),0),""))</f>
        <v/>
      </c>
      <c r="K685" s="30">
        <f>IF(OR(E685="",I685="",J685=""),"",I685*J685)</f>
        <v/>
      </c>
      <c r="L685" s="30">
        <f>IF(OR(E685="",I685=""),"",I685+IF(K685="",0,K685))</f>
        <v/>
      </c>
      <c r="M685" s="25">
        <f>IF(E685="","",IFERROR(IF(F685="",0.2,IF(AND(VLOOKUP(E685,'Vendor Master'!$B$5:$Q$54,7,FALSE)="Y",C685&gt;=VLOOKUP(E685,'Vendor Master'!$B$5:$Q$54,9,FALSE),C685&lt;=VLOOKUP(E685,'Vendor Master'!$B$5:$Q$54,10,FALSE)),VLOOKUP(E685,'Vendor Master'!$B$5:$Q$54,11,FALSE),VLOOKUP(E685,'Vendor Master'!$B$5:$Q$54,6,FALSE))),""))</f>
        <v/>
      </c>
      <c r="N685" s="30">
        <f>IF(OR(E685="",I685="",M685=""),"",I685*M685)</f>
        <v/>
      </c>
      <c r="O685" s="30">
        <f>IF(OR(E685="",L685=""),"",L685-IF(N685="",0,N685))</f>
        <v/>
      </c>
      <c r="P685" s="26" t="n"/>
      <c r="Q685" s="23" t="n"/>
      <c r="R685" s="28" t="n"/>
      <c r="S685" s="22">
        <f>IF(OR(R685="",O685=""),"",IF(ROUND(R685,2)=ROUND(O685,2),"OK","CHECK"))</f>
        <v/>
      </c>
      <c r="T685" s="31">
        <f>IF(OR(R685="",O685=""),"",R685-O685)</f>
        <v/>
      </c>
      <c r="U685" s="19" t="n"/>
      <c r="V685" s="23" t="n"/>
      <c r="W685" s="32">
        <f>IF(V685="","",IFERROR(VLOOKUP(V685,'Challan Master'!$B$5:$D$124,3,FALSE),""))</f>
        <v/>
      </c>
      <c r="X685" s="22">
        <f>IF(V685="","",IFERROR(VLOOKUP(V685,'Challan Master'!$B$5:$D$124,2,FALSE),""))</f>
        <v/>
      </c>
      <c r="Y685" s="23" t="n"/>
    </row>
    <row r="686">
      <c r="A686" s="22">
        <f>IF(C686="","",ROW()-4)</f>
        <v/>
      </c>
      <c r="B686" s="22">
        <f>IF(C686="","",IF(MONTH(C686)&lt;=3,"Q4",IF(MONTH(C686)&lt;=6,"Q1",IF(MONTH(C686)&lt;=9,"Q2","Q3"))))</f>
        <v/>
      </c>
      <c r="C686" s="26" t="n"/>
      <c r="D686" s="23" t="n"/>
      <c r="E686" s="19" t="n"/>
      <c r="F686" s="22">
        <f>IF(E686="","",IFERROR(VLOOKUP(E686,'Vendor Master'!$B$5:$Q$54,2,FALSE),""))</f>
        <v/>
      </c>
      <c r="G686" s="22">
        <f>IF(E686="","",IFERROR(VLOOKUP(E686,'Vendor Master'!$B$5:$Q$54,4,FALSE),""))</f>
        <v/>
      </c>
      <c r="H686" s="20">
        <f>IF(E686="","",IFERROR(VLOOKUP(G686,'Rate Master'!$B$5:$C$16,2,FALSE),""))</f>
        <v/>
      </c>
      <c r="I686" s="28" t="n"/>
      <c r="J686" s="29">
        <f>IF(E686="","",IFERROR(IF(VLOOKUP(E686,'Vendor Master'!$B$5:$Q$54,12,FALSE)="Y",VLOOKUP(E686,'Vendor Master'!$B$5:$Q$54,14,FALSE),0),""))</f>
        <v/>
      </c>
      <c r="K686" s="30">
        <f>IF(OR(E686="",I686="",J686=""),"",I686*J686)</f>
        <v/>
      </c>
      <c r="L686" s="30">
        <f>IF(OR(E686="",I686=""),"",I686+IF(K686="",0,K686))</f>
        <v/>
      </c>
      <c r="M686" s="25">
        <f>IF(E686="","",IFERROR(IF(F686="",0.2,IF(AND(VLOOKUP(E686,'Vendor Master'!$B$5:$Q$54,7,FALSE)="Y",C686&gt;=VLOOKUP(E686,'Vendor Master'!$B$5:$Q$54,9,FALSE),C686&lt;=VLOOKUP(E686,'Vendor Master'!$B$5:$Q$54,10,FALSE)),VLOOKUP(E686,'Vendor Master'!$B$5:$Q$54,11,FALSE),VLOOKUP(E686,'Vendor Master'!$B$5:$Q$54,6,FALSE))),""))</f>
        <v/>
      </c>
      <c r="N686" s="30">
        <f>IF(OR(E686="",I686="",M686=""),"",I686*M686)</f>
        <v/>
      </c>
      <c r="O686" s="30">
        <f>IF(OR(E686="",L686=""),"",L686-IF(N686="",0,N686))</f>
        <v/>
      </c>
      <c r="P686" s="26" t="n"/>
      <c r="Q686" s="23" t="n"/>
      <c r="R686" s="28" t="n"/>
      <c r="S686" s="22">
        <f>IF(OR(R686="",O686=""),"",IF(ROUND(R686,2)=ROUND(O686,2),"OK","CHECK"))</f>
        <v/>
      </c>
      <c r="T686" s="31">
        <f>IF(OR(R686="",O686=""),"",R686-O686)</f>
        <v/>
      </c>
      <c r="U686" s="19" t="n"/>
      <c r="V686" s="23" t="n"/>
      <c r="W686" s="32">
        <f>IF(V686="","",IFERROR(VLOOKUP(V686,'Challan Master'!$B$5:$D$124,3,FALSE),""))</f>
        <v/>
      </c>
      <c r="X686" s="22">
        <f>IF(V686="","",IFERROR(VLOOKUP(V686,'Challan Master'!$B$5:$D$124,2,FALSE),""))</f>
        <v/>
      </c>
      <c r="Y686" s="23" t="n"/>
    </row>
    <row r="687">
      <c r="A687" s="22">
        <f>IF(C687="","",ROW()-4)</f>
        <v/>
      </c>
      <c r="B687" s="22">
        <f>IF(C687="","",IF(MONTH(C687)&lt;=3,"Q4",IF(MONTH(C687)&lt;=6,"Q1",IF(MONTH(C687)&lt;=9,"Q2","Q3"))))</f>
        <v/>
      </c>
      <c r="C687" s="26" t="n"/>
      <c r="D687" s="23" t="n"/>
      <c r="E687" s="19" t="n"/>
      <c r="F687" s="22">
        <f>IF(E687="","",IFERROR(VLOOKUP(E687,'Vendor Master'!$B$5:$Q$54,2,FALSE),""))</f>
        <v/>
      </c>
      <c r="G687" s="22">
        <f>IF(E687="","",IFERROR(VLOOKUP(E687,'Vendor Master'!$B$5:$Q$54,4,FALSE),""))</f>
        <v/>
      </c>
      <c r="H687" s="20">
        <f>IF(E687="","",IFERROR(VLOOKUP(G687,'Rate Master'!$B$5:$C$16,2,FALSE),""))</f>
        <v/>
      </c>
      <c r="I687" s="28" t="n"/>
      <c r="J687" s="29">
        <f>IF(E687="","",IFERROR(IF(VLOOKUP(E687,'Vendor Master'!$B$5:$Q$54,12,FALSE)="Y",VLOOKUP(E687,'Vendor Master'!$B$5:$Q$54,14,FALSE),0),""))</f>
        <v/>
      </c>
      <c r="K687" s="30">
        <f>IF(OR(E687="",I687="",J687=""),"",I687*J687)</f>
        <v/>
      </c>
      <c r="L687" s="30">
        <f>IF(OR(E687="",I687=""),"",I687+IF(K687="",0,K687))</f>
        <v/>
      </c>
      <c r="M687" s="25">
        <f>IF(E687="","",IFERROR(IF(F687="",0.2,IF(AND(VLOOKUP(E687,'Vendor Master'!$B$5:$Q$54,7,FALSE)="Y",C687&gt;=VLOOKUP(E687,'Vendor Master'!$B$5:$Q$54,9,FALSE),C687&lt;=VLOOKUP(E687,'Vendor Master'!$B$5:$Q$54,10,FALSE)),VLOOKUP(E687,'Vendor Master'!$B$5:$Q$54,11,FALSE),VLOOKUP(E687,'Vendor Master'!$B$5:$Q$54,6,FALSE))),""))</f>
        <v/>
      </c>
      <c r="N687" s="30">
        <f>IF(OR(E687="",I687="",M687=""),"",I687*M687)</f>
        <v/>
      </c>
      <c r="O687" s="30">
        <f>IF(OR(E687="",L687=""),"",L687-IF(N687="",0,N687))</f>
        <v/>
      </c>
      <c r="P687" s="26" t="n"/>
      <c r="Q687" s="23" t="n"/>
      <c r="R687" s="28" t="n"/>
      <c r="S687" s="22">
        <f>IF(OR(R687="",O687=""),"",IF(ROUND(R687,2)=ROUND(O687,2),"OK","CHECK"))</f>
        <v/>
      </c>
      <c r="T687" s="31">
        <f>IF(OR(R687="",O687=""),"",R687-O687)</f>
        <v/>
      </c>
      <c r="U687" s="19" t="n"/>
      <c r="V687" s="23" t="n"/>
      <c r="W687" s="32">
        <f>IF(V687="","",IFERROR(VLOOKUP(V687,'Challan Master'!$B$5:$D$124,3,FALSE),""))</f>
        <v/>
      </c>
      <c r="X687" s="22">
        <f>IF(V687="","",IFERROR(VLOOKUP(V687,'Challan Master'!$B$5:$D$124,2,FALSE),""))</f>
        <v/>
      </c>
      <c r="Y687" s="23" t="n"/>
    </row>
    <row r="688">
      <c r="A688" s="22">
        <f>IF(C688="","",ROW()-4)</f>
        <v/>
      </c>
      <c r="B688" s="22">
        <f>IF(C688="","",IF(MONTH(C688)&lt;=3,"Q4",IF(MONTH(C688)&lt;=6,"Q1",IF(MONTH(C688)&lt;=9,"Q2","Q3"))))</f>
        <v/>
      </c>
      <c r="C688" s="26" t="n"/>
      <c r="D688" s="23" t="n"/>
      <c r="E688" s="19" t="n"/>
      <c r="F688" s="22">
        <f>IF(E688="","",IFERROR(VLOOKUP(E688,'Vendor Master'!$B$5:$Q$54,2,FALSE),""))</f>
        <v/>
      </c>
      <c r="G688" s="22">
        <f>IF(E688="","",IFERROR(VLOOKUP(E688,'Vendor Master'!$B$5:$Q$54,4,FALSE),""))</f>
        <v/>
      </c>
      <c r="H688" s="20">
        <f>IF(E688="","",IFERROR(VLOOKUP(G688,'Rate Master'!$B$5:$C$16,2,FALSE),""))</f>
        <v/>
      </c>
      <c r="I688" s="28" t="n"/>
      <c r="J688" s="29">
        <f>IF(E688="","",IFERROR(IF(VLOOKUP(E688,'Vendor Master'!$B$5:$Q$54,12,FALSE)="Y",VLOOKUP(E688,'Vendor Master'!$B$5:$Q$54,14,FALSE),0),""))</f>
        <v/>
      </c>
      <c r="K688" s="30">
        <f>IF(OR(E688="",I688="",J688=""),"",I688*J688)</f>
        <v/>
      </c>
      <c r="L688" s="30">
        <f>IF(OR(E688="",I688=""),"",I688+IF(K688="",0,K688))</f>
        <v/>
      </c>
      <c r="M688" s="25">
        <f>IF(E688="","",IFERROR(IF(F688="",0.2,IF(AND(VLOOKUP(E688,'Vendor Master'!$B$5:$Q$54,7,FALSE)="Y",C688&gt;=VLOOKUP(E688,'Vendor Master'!$B$5:$Q$54,9,FALSE),C688&lt;=VLOOKUP(E688,'Vendor Master'!$B$5:$Q$54,10,FALSE)),VLOOKUP(E688,'Vendor Master'!$B$5:$Q$54,11,FALSE),VLOOKUP(E688,'Vendor Master'!$B$5:$Q$54,6,FALSE))),""))</f>
        <v/>
      </c>
      <c r="N688" s="30">
        <f>IF(OR(E688="",I688="",M688=""),"",I688*M688)</f>
        <v/>
      </c>
      <c r="O688" s="30">
        <f>IF(OR(E688="",L688=""),"",L688-IF(N688="",0,N688))</f>
        <v/>
      </c>
      <c r="P688" s="26" t="n"/>
      <c r="Q688" s="23" t="n"/>
      <c r="R688" s="28" t="n"/>
      <c r="S688" s="22">
        <f>IF(OR(R688="",O688=""),"",IF(ROUND(R688,2)=ROUND(O688,2),"OK","CHECK"))</f>
        <v/>
      </c>
      <c r="T688" s="31">
        <f>IF(OR(R688="",O688=""),"",R688-O688)</f>
        <v/>
      </c>
      <c r="U688" s="19" t="n"/>
      <c r="V688" s="23" t="n"/>
      <c r="W688" s="32">
        <f>IF(V688="","",IFERROR(VLOOKUP(V688,'Challan Master'!$B$5:$D$124,3,FALSE),""))</f>
        <v/>
      </c>
      <c r="X688" s="22">
        <f>IF(V688="","",IFERROR(VLOOKUP(V688,'Challan Master'!$B$5:$D$124,2,FALSE),""))</f>
        <v/>
      </c>
      <c r="Y688" s="23" t="n"/>
    </row>
    <row r="689">
      <c r="A689" s="22">
        <f>IF(C689="","",ROW()-4)</f>
        <v/>
      </c>
      <c r="B689" s="22">
        <f>IF(C689="","",IF(MONTH(C689)&lt;=3,"Q4",IF(MONTH(C689)&lt;=6,"Q1",IF(MONTH(C689)&lt;=9,"Q2","Q3"))))</f>
        <v/>
      </c>
      <c r="C689" s="26" t="n"/>
      <c r="D689" s="23" t="n"/>
      <c r="E689" s="19" t="n"/>
      <c r="F689" s="22">
        <f>IF(E689="","",IFERROR(VLOOKUP(E689,'Vendor Master'!$B$5:$Q$54,2,FALSE),""))</f>
        <v/>
      </c>
      <c r="G689" s="22">
        <f>IF(E689="","",IFERROR(VLOOKUP(E689,'Vendor Master'!$B$5:$Q$54,4,FALSE),""))</f>
        <v/>
      </c>
      <c r="H689" s="20">
        <f>IF(E689="","",IFERROR(VLOOKUP(G689,'Rate Master'!$B$5:$C$16,2,FALSE),""))</f>
        <v/>
      </c>
      <c r="I689" s="28" t="n"/>
      <c r="J689" s="29">
        <f>IF(E689="","",IFERROR(IF(VLOOKUP(E689,'Vendor Master'!$B$5:$Q$54,12,FALSE)="Y",VLOOKUP(E689,'Vendor Master'!$B$5:$Q$54,14,FALSE),0),""))</f>
        <v/>
      </c>
      <c r="K689" s="30">
        <f>IF(OR(E689="",I689="",J689=""),"",I689*J689)</f>
        <v/>
      </c>
      <c r="L689" s="30">
        <f>IF(OR(E689="",I689=""),"",I689+IF(K689="",0,K689))</f>
        <v/>
      </c>
      <c r="M689" s="25">
        <f>IF(E689="","",IFERROR(IF(F689="",0.2,IF(AND(VLOOKUP(E689,'Vendor Master'!$B$5:$Q$54,7,FALSE)="Y",C689&gt;=VLOOKUP(E689,'Vendor Master'!$B$5:$Q$54,9,FALSE),C689&lt;=VLOOKUP(E689,'Vendor Master'!$B$5:$Q$54,10,FALSE)),VLOOKUP(E689,'Vendor Master'!$B$5:$Q$54,11,FALSE),VLOOKUP(E689,'Vendor Master'!$B$5:$Q$54,6,FALSE))),""))</f>
        <v/>
      </c>
      <c r="N689" s="30">
        <f>IF(OR(E689="",I689="",M689=""),"",I689*M689)</f>
        <v/>
      </c>
      <c r="O689" s="30">
        <f>IF(OR(E689="",L689=""),"",L689-IF(N689="",0,N689))</f>
        <v/>
      </c>
      <c r="P689" s="26" t="n"/>
      <c r="Q689" s="23" t="n"/>
      <c r="R689" s="28" t="n"/>
      <c r="S689" s="22">
        <f>IF(OR(R689="",O689=""),"",IF(ROUND(R689,2)=ROUND(O689,2),"OK","CHECK"))</f>
        <v/>
      </c>
      <c r="T689" s="31">
        <f>IF(OR(R689="",O689=""),"",R689-O689)</f>
        <v/>
      </c>
      <c r="U689" s="19" t="n"/>
      <c r="V689" s="23" t="n"/>
      <c r="W689" s="32">
        <f>IF(V689="","",IFERROR(VLOOKUP(V689,'Challan Master'!$B$5:$D$124,3,FALSE),""))</f>
        <v/>
      </c>
      <c r="X689" s="22">
        <f>IF(V689="","",IFERROR(VLOOKUP(V689,'Challan Master'!$B$5:$D$124,2,FALSE),""))</f>
        <v/>
      </c>
      <c r="Y689" s="23" t="n"/>
    </row>
    <row r="690">
      <c r="A690" s="22">
        <f>IF(C690="","",ROW()-4)</f>
        <v/>
      </c>
      <c r="B690" s="22">
        <f>IF(C690="","",IF(MONTH(C690)&lt;=3,"Q4",IF(MONTH(C690)&lt;=6,"Q1",IF(MONTH(C690)&lt;=9,"Q2","Q3"))))</f>
        <v/>
      </c>
      <c r="C690" s="26" t="n"/>
      <c r="D690" s="23" t="n"/>
      <c r="E690" s="19" t="n"/>
      <c r="F690" s="22">
        <f>IF(E690="","",IFERROR(VLOOKUP(E690,'Vendor Master'!$B$5:$Q$54,2,FALSE),""))</f>
        <v/>
      </c>
      <c r="G690" s="22">
        <f>IF(E690="","",IFERROR(VLOOKUP(E690,'Vendor Master'!$B$5:$Q$54,4,FALSE),""))</f>
        <v/>
      </c>
      <c r="H690" s="20">
        <f>IF(E690="","",IFERROR(VLOOKUP(G690,'Rate Master'!$B$5:$C$16,2,FALSE),""))</f>
        <v/>
      </c>
      <c r="I690" s="28" t="n"/>
      <c r="J690" s="29">
        <f>IF(E690="","",IFERROR(IF(VLOOKUP(E690,'Vendor Master'!$B$5:$Q$54,12,FALSE)="Y",VLOOKUP(E690,'Vendor Master'!$B$5:$Q$54,14,FALSE),0),""))</f>
        <v/>
      </c>
      <c r="K690" s="30">
        <f>IF(OR(E690="",I690="",J690=""),"",I690*J690)</f>
        <v/>
      </c>
      <c r="L690" s="30">
        <f>IF(OR(E690="",I690=""),"",I690+IF(K690="",0,K690))</f>
        <v/>
      </c>
      <c r="M690" s="25">
        <f>IF(E690="","",IFERROR(IF(F690="",0.2,IF(AND(VLOOKUP(E690,'Vendor Master'!$B$5:$Q$54,7,FALSE)="Y",C690&gt;=VLOOKUP(E690,'Vendor Master'!$B$5:$Q$54,9,FALSE),C690&lt;=VLOOKUP(E690,'Vendor Master'!$B$5:$Q$54,10,FALSE)),VLOOKUP(E690,'Vendor Master'!$B$5:$Q$54,11,FALSE),VLOOKUP(E690,'Vendor Master'!$B$5:$Q$54,6,FALSE))),""))</f>
        <v/>
      </c>
      <c r="N690" s="30">
        <f>IF(OR(E690="",I690="",M690=""),"",I690*M690)</f>
        <v/>
      </c>
      <c r="O690" s="30">
        <f>IF(OR(E690="",L690=""),"",L690-IF(N690="",0,N690))</f>
        <v/>
      </c>
      <c r="P690" s="26" t="n"/>
      <c r="Q690" s="23" t="n"/>
      <c r="R690" s="28" t="n"/>
      <c r="S690" s="22">
        <f>IF(OR(R690="",O690=""),"",IF(ROUND(R690,2)=ROUND(O690,2),"OK","CHECK"))</f>
        <v/>
      </c>
      <c r="T690" s="31">
        <f>IF(OR(R690="",O690=""),"",R690-O690)</f>
        <v/>
      </c>
      <c r="U690" s="19" t="n"/>
      <c r="V690" s="23" t="n"/>
      <c r="W690" s="32">
        <f>IF(V690="","",IFERROR(VLOOKUP(V690,'Challan Master'!$B$5:$D$124,3,FALSE),""))</f>
        <v/>
      </c>
      <c r="X690" s="22">
        <f>IF(V690="","",IFERROR(VLOOKUP(V690,'Challan Master'!$B$5:$D$124,2,FALSE),""))</f>
        <v/>
      </c>
      <c r="Y690" s="23" t="n"/>
    </row>
    <row r="691">
      <c r="A691" s="22">
        <f>IF(C691="","",ROW()-4)</f>
        <v/>
      </c>
      <c r="B691" s="22">
        <f>IF(C691="","",IF(MONTH(C691)&lt;=3,"Q4",IF(MONTH(C691)&lt;=6,"Q1",IF(MONTH(C691)&lt;=9,"Q2","Q3"))))</f>
        <v/>
      </c>
      <c r="C691" s="26" t="n"/>
      <c r="D691" s="23" t="n"/>
      <c r="E691" s="19" t="n"/>
      <c r="F691" s="22">
        <f>IF(E691="","",IFERROR(VLOOKUP(E691,'Vendor Master'!$B$5:$Q$54,2,FALSE),""))</f>
        <v/>
      </c>
      <c r="G691" s="22">
        <f>IF(E691="","",IFERROR(VLOOKUP(E691,'Vendor Master'!$B$5:$Q$54,4,FALSE),""))</f>
        <v/>
      </c>
      <c r="H691" s="20">
        <f>IF(E691="","",IFERROR(VLOOKUP(G691,'Rate Master'!$B$5:$C$16,2,FALSE),""))</f>
        <v/>
      </c>
      <c r="I691" s="28" t="n"/>
      <c r="J691" s="29">
        <f>IF(E691="","",IFERROR(IF(VLOOKUP(E691,'Vendor Master'!$B$5:$Q$54,12,FALSE)="Y",VLOOKUP(E691,'Vendor Master'!$B$5:$Q$54,14,FALSE),0),""))</f>
        <v/>
      </c>
      <c r="K691" s="30">
        <f>IF(OR(E691="",I691="",J691=""),"",I691*J691)</f>
        <v/>
      </c>
      <c r="L691" s="30">
        <f>IF(OR(E691="",I691=""),"",I691+IF(K691="",0,K691))</f>
        <v/>
      </c>
      <c r="M691" s="25">
        <f>IF(E691="","",IFERROR(IF(F691="",0.2,IF(AND(VLOOKUP(E691,'Vendor Master'!$B$5:$Q$54,7,FALSE)="Y",C691&gt;=VLOOKUP(E691,'Vendor Master'!$B$5:$Q$54,9,FALSE),C691&lt;=VLOOKUP(E691,'Vendor Master'!$B$5:$Q$54,10,FALSE)),VLOOKUP(E691,'Vendor Master'!$B$5:$Q$54,11,FALSE),VLOOKUP(E691,'Vendor Master'!$B$5:$Q$54,6,FALSE))),""))</f>
        <v/>
      </c>
      <c r="N691" s="30">
        <f>IF(OR(E691="",I691="",M691=""),"",I691*M691)</f>
        <v/>
      </c>
      <c r="O691" s="30">
        <f>IF(OR(E691="",L691=""),"",L691-IF(N691="",0,N691))</f>
        <v/>
      </c>
      <c r="P691" s="26" t="n"/>
      <c r="Q691" s="23" t="n"/>
      <c r="R691" s="28" t="n"/>
      <c r="S691" s="22">
        <f>IF(OR(R691="",O691=""),"",IF(ROUND(R691,2)=ROUND(O691,2),"OK","CHECK"))</f>
        <v/>
      </c>
      <c r="T691" s="31">
        <f>IF(OR(R691="",O691=""),"",R691-O691)</f>
        <v/>
      </c>
      <c r="U691" s="19" t="n"/>
      <c r="V691" s="23" t="n"/>
      <c r="W691" s="32">
        <f>IF(V691="","",IFERROR(VLOOKUP(V691,'Challan Master'!$B$5:$D$124,3,FALSE),""))</f>
        <v/>
      </c>
      <c r="X691" s="22">
        <f>IF(V691="","",IFERROR(VLOOKUP(V691,'Challan Master'!$B$5:$D$124,2,FALSE),""))</f>
        <v/>
      </c>
      <c r="Y691" s="23" t="n"/>
    </row>
    <row r="692">
      <c r="A692" s="22">
        <f>IF(C692="","",ROW()-4)</f>
        <v/>
      </c>
      <c r="B692" s="22">
        <f>IF(C692="","",IF(MONTH(C692)&lt;=3,"Q4",IF(MONTH(C692)&lt;=6,"Q1",IF(MONTH(C692)&lt;=9,"Q2","Q3"))))</f>
        <v/>
      </c>
      <c r="C692" s="26" t="n"/>
      <c r="D692" s="23" t="n"/>
      <c r="E692" s="19" t="n"/>
      <c r="F692" s="22">
        <f>IF(E692="","",IFERROR(VLOOKUP(E692,'Vendor Master'!$B$5:$Q$54,2,FALSE),""))</f>
        <v/>
      </c>
      <c r="G692" s="22">
        <f>IF(E692="","",IFERROR(VLOOKUP(E692,'Vendor Master'!$B$5:$Q$54,4,FALSE),""))</f>
        <v/>
      </c>
      <c r="H692" s="20">
        <f>IF(E692="","",IFERROR(VLOOKUP(G692,'Rate Master'!$B$5:$C$16,2,FALSE),""))</f>
        <v/>
      </c>
      <c r="I692" s="28" t="n"/>
      <c r="J692" s="29">
        <f>IF(E692="","",IFERROR(IF(VLOOKUP(E692,'Vendor Master'!$B$5:$Q$54,12,FALSE)="Y",VLOOKUP(E692,'Vendor Master'!$B$5:$Q$54,14,FALSE),0),""))</f>
        <v/>
      </c>
      <c r="K692" s="30">
        <f>IF(OR(E692="",I692="",J692=""),"",I692*J692)</f>
        <v/>
      </c>
      <c r="L692" s="30">
        <f>IF(OR(E692="",I692=""),"",I692+IF(K692="",0,K692))</f>
        <v/>
      </c>
      <c r="M692" s="25">
        <f>IF(E692="","",IFERROR(IF(F692="",0.2,IF(AND(VLOOKUP(E692,'Vendor Master'!$B$5:$Q$54,7,FALSE)="Y",C692&gt;=VLOOKUP(E692,'Vendor Master'!$B$5:$Q$54,9,FALSE),C692&lt;=VLOOKUP(E692,'Vendor Master'!$B$5:$Q$54,10,FALSE)),VLOOKUP(E692,'Vendor Master'!$B$5:$Q$54,11,FALSE),VLOOKUP(E692,'Vendor Master'!$B$5:$Q$54,6,FALSE))),""))</f>
        <v/>
      </c>
      <c r="N692" s="30">
        <f>IF(OR(E692="",I692="",M692=""),"",I692*M692)</f>
        <v/>
      </c>
      <c r="O692" s="30">
        <f>IF(OR(E692="",L692=""),"",L692-IF(N692="",0,N692))</f>
        <v/>
      </c>
      <c r="P692" s="26" t="n"/>
      <c r="Q692" s="23" t="n"/>
      <c r="R692" s="28" t="n"/>
      <c r="S692" s="22">
        <f>IF(OR(R692="",O692=""),"",IF(ROUND(R692,2)=ROUND(O692,2),"OK","CHECK"))</f>
        <v/>
      </c>
      <c r="T692" s="31">
        <f>IF(OR(R692="",O692=""),"",R692-O692)</f>
        <v/>
      </c>
      <c r="U692" s="19" t="n"/>
      <c r="V692" s="23" t="n"/>
      <c r="W692" s="32">
        <f>IF(V692="","",IFERROR(VLOOKUP(V692,'Challan Master'!$B$5:$D$124,3,FALSE),""))</f>
        <v/>
      </c>
      <c r="X692" s="22">
        <f>IF(V692="","",IFERROR(VLOOKUP(V692,'Challan Master'!$B$5:$D$124,2,FALSE),""))</f>
        <v/>
      </c>
      <c r="Y692" s="23" t="n"/>
    </row>
    <row r="693">
      <c r="A693" s="22">
        <f>IF(C693="","",ROW()-4)</f>
        <v/>
      </c>
      <c r="B693" s="22">
        <f>IF(C693="","",IF(MONTH(C693)&lt;=3,"Q4",IF(MONTH(C693)&lt;=6,"Q1",IF(MONTH(C693)&lt;=9,"Q2","Q3"))))</f>
        <v/>
      </c>
      <c r="C693" s="26" t="n"/>
      <c r="D693" s="23" t="n"/>
      <c r="E693" s="19" t="n"/>
      <c r="F693" s="22">
        <f>IF(E693="","",IFERROR(VLOOKUP(E693,'Vendor Master'!$B$5:$Q$54,2,FALSE),""))</f>
        <v/>
      </c>
      <c r="G693" s="22">
        <f>IF(E693="","",IFERROR(VLOOKUP(E693,'Vendor Master'!$B$5:$Q$54,4,FALSE),""))</f>
        <v/>
      </c>
      <c r="H693" s="20">
        <f>IF(E693="","",IFERROR(VLOOKUP(G693,'Rate Master'!$B$5:$C$16,2,FALSE),""))</f>
        <v/>
      </c>
      <c r="I693" s="28" t="n"/>
      <c r="J693" s="29">
        <f>IF(E693="","",IFERROR(IF(VLOOKUP(E693,'Vendor Master'!$B$5:$Q$54,12,FALSE)="Y",VLOOKUP(E693,'Vendor Master'!$B$5:$Q$54,14,FALSE),0),""))</f>
        <v/>
      </c>
      <c r="K693" s="30">
        <f>IF(OR(E693="",I693="",J693=""),"",I693*J693)</f>
        <v/>
      </c>
      <c r="L693" s="30">
        <f>IF(OR(E693="",I693=""),"",I693+IF(K693="",0,K693))</f>
        <v/>
      </c>
      <c r="M693" s="25">
        <f>IF(E693="","",IFERROR(IF(F693="",0.2,IF(AND(VLOOKUP(E693,'Vendor Master'!$B$5:$Q$54,7,FALSE)="Y",C693&gt;=VLOOKUP(E693,'Vendor Master'!$B$5:$Q$54,9,FALSE),C693&lt;=VLOOKUP(E693,'Vendor Master'!$B$5:$Q$54,10,FALSE)),VLOOKUP(E693,'Vendor Master'!$B$5:$Q$54,11,FALSE),VLOOKUP(E693,'Vendor Master'!$B$5:$Q$54,6,FALSE))),""))</f>
        <v/>
      </c>
      <c r="N693" s="30">
        <f>IF(OR(E693="",I693="",M693=""),"",I693*M693)</f>
        <v/>
      </c>
      <c r="O693" s="30">
        <f>IF(OR(E693="",L693=""),"",L693-IF(N693="",0,N693))</f>
        <v/>
      </c>
      <c r="P693" s="26" t="n"/>
      <c r="Q693" s="23" t="n"/>
      <c r="R693" s="28" t="n"/>
      <c r="S693" s="22">
        <f>IF(OR(R693="",O693=""),"",IF(ROUND(R693,2)=ROUND(O693,2),"OK","CHECK"))</f>
        <v/>
      </c>
      <c r="T693" s="31">
        <f>IF(OR(R693="",O693=""),"",R693-O693)</f>
        <v/>
      </c>
      <c r="U693" s="19" t="n"/>
      <c r="V693" s="23" t="n"/>
      <c r="W693" s="32">
        <f>IF(V693="","",IFERROR(VLOOKUP(V693,'Challan Master'!$B$5:$D$124,3,FALSE),""))</f>
        <v/>
      </c>
      <c r="X693" s="22">
        <f>IF(V693="","",IFERROR(VLOOKUP(V693,'Challan Master'!$B$5:$D$124,2,FALSE),""))</f>
        <v/>
      </c>
      <c r="Y693" s="23" t="n"/>
    </row>
    <row r="694">
      <c r="A694" s="22">
        <f>IF(C694="","",ROW()-4)</f>
        <v/>
      </c>
      <c r="B694" s="22">
        <f>IF(C694="","",IF(MONTH(C694)&lt;=3,"Q4",IF(MONTH(C694)&lt;=6,"Q1",IF(MONTH(C694)&lt;=9,"Q2","Q3"))))</f>
        <v/>
      </c>
      <c r="C694" s="26" t="n"/>
      <c r="D694" s="23" t="n"/>
      <c r="E694" s="19" t="n"/>
      <c r="F694" s="22">
        <f>IF(E694="","",IFERROR(VLOOKUP(E694,'Vendor Master'!$B$5:$Q$54,2,FALSE),""))</f>
        <v/>
      </c>
      <c r="G694" s="22">
        <f>IF(E694="","",IFERROR(VLOOKUP(E694,'Vendor Master'!$B$5:$Q$54,4,FALSE),""))</f>
        <v/>
      </c>
      <c r="H694" s="20">
        <f>IF(E694="","",IFERROR(VLOOKUP(G694,'Rate Master'!$B$5:$C$16,2,FALSE),""))</f>
        <v/>
      </c>
      <c r="I694" s="28" t="n"/>
      <c r="J694" s="29">
        <f>IF(E694="","",IFERROR(IF(VLOOKUP(E694,'Vendor Master'!$B$5:$Q$54,12,FALSE)="Y",VLOOKUP(E694,'Vendor Master'!$B$5:$Q$54,14,FALSE),0),""))</f>
        <v/>
      </c>
      <c r="K694" s="30">
        <f>IF(OR(E694="",I694="",J694=""),"",I694*J694)</f>
        <v/>
      </c>
      <c r="L694" s="30">
        <f>IF(OR(E694="",I694=""),"",I694+IF(K694="",0,K694))</f>
        <v/>
      </c>
      <c r="M694" s="25">
        <f>IF(E694="","",IFERROR(IF(F694="",0.2,IF(AND(VLOOKUP(E694,'Vendor Master'!$B$5:$Q$54,7,FALSE)="Y",C694&gt;=VLOOKUP(E694,'Vendor Master'!$B$5:$Q$54,9,FALSE),C694&lt;=VLOOKUP(E694,'Vendor Master'!$B$5:$Q$54,10,FALSE)),VLOOKUP(E694,'Vendor Master'!$B$5:$Q$54,11,FALSE),VLOOKUP(E694,'Vendor Master'!$B$5:$Q$54,6,FALSE))),""))</f>
        <v/>
      </c>
      <c r="N694" s="30">
        <f>IF(OR(E694="",I694="",M694=""),"",I694*M694)</f>
        <v/>
      </c>
      <c r="O694" s="30">
        <f>IF(OR(E694="",L694=""),"",L694-IF(N694="",0,N694))</f>
        <v/>
      </c>
      <c r="P694" s="26" t="n"/>
      <c r="Q694" s="23" t="n"/>
      <c r="R694" s="28" t="n"/>
      <c r="S694" s="22">
        <f>IF(OR(R694="",O694=""),"",IF(ROUND(R694,2)=ROUND(O694,2),"OK","CHECK"))</f>
        <v/>
      </c>
      <c r="T694" s="31">
        <f>IF(OR(R694="",O694=""),"",R694-O694)</f>
        <v/>
      </c>
      <c r="U694" s="19" t="n"/>
      <c r="V694" s="23" t="n"/>
      <c r="W694" s="32">
        <f>IF(V694="","",IFERROR(VLOOKUP(V694,'Challan Master'!$B$5:$D$124,3,FALSE),""))</f>
        <v/>
      </c>
      <c r="X694" s="22">
        <f>IF(V694="","",IFERROR(VLOOKUP(V694,'Challan Master'!$B$5:$D$124,2,FALSE),""))</f>
        <v/>
      </c>
      <c r="Y694" s="23" t="n"/>
    </row>
    <row r="695">
      <c r="A695" s="22">
        <f>IF(C695="","",ROW()-4)</f>
        <v/>
      </c>
      <c r="B695" s="22">
        <f>IF(C695="","",IF(MONTH(C695)&lt;=3,"Q4",IF(MONTH(C695)&lt;=6,"Q1",IF(MONTH(C695)&lt;=9,"Q2","Q3"))))</f>
        <v/>
      </c>
      <c r="C695" s="26" t="n"/>
      <c r="D695" s="23" t="n"/>
      <c r="E695" s="19" t="n"/>
      <c r="F695" s="22">
        <f>IF(E695="","",IFERROR(VLOOKUP(E695,'Vendor Master'!$B$5:$Q$54,2,FALSE),""))</f>
        <v/>
      </c>
      <c r="G695" s="22">
        <f>IF(E695="","",IFERROR(VLOOKUP(E695,'Vendor Master'!$B$5:$Q$54,4,FALSE),""))</f>
        <v/>
      </c>
      <c r="H695" s="20">
        <f>IF(E695="","",IFERROR(VLOOKUP(G695,'Rate Master'!$B$5:$C$16,2,FALSE),""))</f>
        <v/>
      </c>
      <c r="I695" s="28" t="n"/>
      <c r="J695" s="29">
        <f>IF(E695="","",IFERROR(IF(VLOOKUP(E695,'Vendor Master'!$B$5:$Q$54,12,FALSE)="Y",VLOOKUP(E695,'Vendor Master'!$B$5:$Q$54,14,FALSE),0),""))</f>
        <v/>
      </c>
      <c r="K695" s="30">
        <f>IF(OR(E695="",I695="",J695=""),"",I695*J695)</f>
        <v/>
      </c>
      <c r="L695" s="30">
        <f>IF(OR(E695="",I695=""),"",I695+IF(K695="",0,K695))</f>
        <v/>
      </c>
      <c r="M695" s="25">
        <f>IF(E695="","",IFERROR(IF(F695="",0.2,IF(AND(VLOOKUP(E695,'Vendor Master'!$B$5:$Q$54,7,FALSE)="Y",C695&gt;=VLOOKUP(E695,'Vendor Master'!$B$5:$Q$54,9,FALSE),C695&lt;=VLOOKUP(E695,'Vendor Master'!$B$5:$Q$54,10,FALSE)),VLOOKUP(E695,'Vendor Master'!$B$5:$Q$54,11,FALSE),VLOOKUP(E695,'Vendor Master'!$B$5:$Q$54,6,FALSE))),""))</f>
        <v/>
      </c>
      <c r="N695" s="30">
        <f>IF(OR(E695="",I695="",M695=""),"",I695*M695)</f>
        <v/>
      </c>
      <c r="O695" s="30">
        <f>IF(OR(E695="",L695=""),"",L695-IF(N695="",0,N695))</f>
        <v/>
      </c>
      <c r="P695" s="26" t="n"/>
      <c r="Q695" s="23" t="n"/>
      <c r="R695" s="28" t="n"/>
      <c r="S695" s="22">
        <f>IF(OR(R695="",O695=""),"",IF(ROUND(R695,2)=ROUND(O695,2),"OK","CHECK"))</f>
        <v/>
      </c>
      <c r="T695" s="31">
        <f>IF(OR(R695="",O695=""),"",R695-O695)</f>
        <v/>
      </c>
      <c r="U695" s="19" t="n"/>
      <c r="V695" s="23" t="n"/>
      <c r="W695" s="32">
        <f>IF(V695="","",IFERROR(VLOOKUP(V695,'Challan Master'!$B$5:$D$124,3,FALSE),""))</f>
        <v/>
      </c>
      <c r="X695" s="22">
        <f>IF(V695="","",IFERROR(VLOOKUP(V695,'Challan Master'!$B$5:$D$124,2,FALSE),""))</f>
        <v/>
      </c>
      <c r="Y695" s="23" t="n"/>
    </row>
    <row r="696">
      <c r="A696" s="22">
        <f>IF(C696="","",ROW()-4)</f>
        <v/>
      </c>
      <c r="B696" s="22">
        <f>IF(C696="","",IF(MONTH(C696)&lt;=3,"Q4",IF(MONTH(C696)&lt;=6,"Q1",IF(MONTH(C696)&lt;=9,"Q2","Q3"))))</f>
        <v/>
      </c>
      <c r="C696" s="26" t="n"/>
      <c r="D696" s="23" t="n"/>
      <c r="E696" s="19" t="n"/>
      <c r="F696" s="22">
        <f>IF(E696="","",IFERROR(VLOOKUP(E696,'Vendor Master'!$B$5:$Q$54,2,FALSE),""))</f>
        <v/>
      </c>
      <c r="G696" s="22">
        <f>IF(E696="","",IFERROR(VLOOKUP(E696,'Vendor Master'!$B$5:$Q$54,4,FALSE),""))</f>
        <v/>
      </c>
      <c r="H696" s="20">
        <f>IF(E696="","",IFERROR(VLOOKUP(G696,'Rate Master'!$B$5:$C$16,2,FALSE),""))</f>
        <v/>
      </c>
      <c r="I696" s="28" t="n"/>
      <c r="J696" s="29">
        <f>IF(E696="","",IFERROR(IF(VLOOKUP(E696,'Vendor Master'!$B$5:$Q$54,12,FALSE)="Y",VLOOKUP(E696,'Vendor Master'!$B$5:$Q$54,14,FALSE),0),""))</f>
        <v/>
      </c>
      <c r="K696" s="30">
        <f>IF(OR(E696="",I696="",J696=""),"",I696*J696)</f>
        <v/>
      </c>
      <c r="L696" s="30">
        <f>IF(OR(E696="",I696=""),"",I696+IF(K696="",0,K696))</f>
        <v/>
      </c>
      <c r="M696" s="25">
        <f>IF(E696="","",IFERROR(IF(F696="",0.2,IF(AND(VLOOKUP(E696,'Vendor Master'!$B$5:$Q$54,7,FALSE)="Y",C696&gt;=VLOOKUP(E696,'Vendor Master'!$B$5:$Q$54,9,FALSE),C696&lt;=VLOOKUP(E696,'Vendor Master'!$B$5:$Q$54,10,FALSE)),VLOOKUP(E696,'Vendor Master'!$B$5:$Q$54,11,FALSE),VLOOKUP(E696,'Vendor Master'!$B$5:$Q$54,6,FALSE))),""))</f>
        <v/>
      </c>
      <c r="N696" s="30">
        <f>IF(OR(E696="",I696="",M696=""),"",I696*M696)</f>
        <v/>
      </c>
      <c r="O696" s="30">
        <f>IF(OR(E696="",L696=""),"",L696-IF(N696="",0,N696))</f>
        <v/>
      </c>
      <c r="P696" s="26" t="n"/>
      <c r="Q696" s="23" t="n"/>
      <c r="R696" s="28" t="n"/>
      <c r="S696" s="22">
        <f>IF(OR(R696="",O696=""),"",IF(ROUND(R696,2)=ROUND(O696,2),"OK","CHECK"))</f>
        <v/>
      </c>
      <c r="T696" s="31">
        <f>IF(OR(R696="",O696=""),"",R696-O696)</f>
        <v/>
      </c>
      <c r="U696" s="19" t="n"/>
      <c r="V696" s="23" t="n"/>
      <c r="W696" s="32">
        <f>IF(V696="","",IFERROR(VLOOKUP(V696,'Challan Master'!$B$5:$D$124,3,FALSE),""))</f>
        <v/>
      </c>
      <c r="X696" s="22">
        <f>IF(V696="","",IFERROR(VLOOKUP(V696,'Challan Master'!$B$5:$D$124,2,FALSE),""))</f>
        <v/>
      </c>
      <c r="Y696" s="23" t="n"/>
    </row>
    <row r="697">
      <c r="A697" s="22">
        <f>IF(C697="","",ROW()-4)</f>
        <v/>
      </c>
      <c r="B697" s="22">
        <f>IF(C697="","",IF(MONTH(C697)&lt;=3,"Q4",IF(MONTH(C697)&lt;=6,"Q1",IF(MONTH(C697)&lt;=9,"Q2","Q3"))))</f>
        <v/>
      </c>
      <c r="C697" s="26" t="n"/>
      <c r="D697" s="23" t="n"/>
      <c r="E697" s="19" t="n"/>
      <c r="F697" s="22">
        <f>IF(E697="","",IFERROR(VLOOKUP(E697,'Vendor Master'!$B$5:$Q$54,2,FALSE),""))</f>
        <v/>
      </c>
      <c r="G697" s="22">
        <f>IF(E697="","",IFERROR(VLOOKUP(E697,'Vendor Master'!$B$5:$Q$54,4,FALSE),""))</f>
        <v/>
      </c>
      <c r="H697" s="20">
        <f>IF(E697="","",IFERROR(VLOOKUP(G697,'Rate Master'!$B$5:$C$16,2,FALSE),""))</f>
        <v/>
      </c>
      <c r="I697" s="28" t="n"/>
      <c r="J697" s="29">
        <f>IF(E697="","",IFERROR(IF(VLOOKUP(E697,'Vendor Master'!$B$5:$Q$54,12,FALSE)="Y",VLOOKUP(E697,'Vendor Master'!$B$5:$Q$54,14,FALSE),0),""))</f>
        <v/>
      </c>
      <c r="K697" s="30">
        <f>IF(OR(E697="",I697="",J697=""),"",I697*J697)</f>
        <v/>
      </c>
      <c r="L697" s="30">
        <f>IF(OR(E697="",I697=""),"",I697+IF(K697="",0,K697))</f>
        <v/>
      </c>
      <c r="M697" s="25">
        <f>IF(E697="","",IFERROR(IF(F697="",0.2,IF(AND(VLOOKUP(E697,'Vendor Master'!$B$5:$Q$54,7,FALSE)="Y",C697&gt;=VLOOKUP(E697,'Vendor Master'!$B$5:$Q$54,9,FALSE),C697&lt;=VLOOKUP(E697,'Vendor Master'!$B$5:$Q$54,10,FALSE)),VLOOKUP(E697,'Vendor Master'!$B$5:$Q$54,11,FALSE),VLOOKUP(E697,'Vendor Master'!$B$5:$Q$54,6,FALSE))),""))</f>
        <v/>
      </c>
      <c r="N697" s="30">
        <f>IF(OR(E697="",I697="",M697=""),"",I697*M697)</f>
        <v/>
      </c>
      <c r="O697" s="30">
        <f>IF(OR(E697="",L697=""),"",L697-IF(N697="",0,N697))</f>
        <v/>
      </c>
      <c r="P697" s="26" t="n"/>
      <c r="Q697" s="23" t="n"/>
      <c r="R697" s="28" t="n"/>
      <c r="S697" s="22">
        <f>IF(OR(R697="",O697=""),"",IF(ROUND(R697,2)=ROUND(O697,2),"OK","CHECK"))</f>
        <v/>
      </c>
      <c r="T697" s="31">
        <f>IF(OR(R697="",O697=""),"",R697-O697)</f>
        <v/>
      </c>
      <c r="U697" s="19" t="n"/>
      <c r="V697" s="23" t="n"/>
      <c r="W697" s="32">
        <f>IF(V697="","",IFERROR(VLOOKUP(V697,'Challan Master'!$B$5:$D$124,3,FALSE),""))</f>
        <v/>
      </c>
      <c r="X697" s="22">
        <f>IF(V697="","",IFERROR(VLOOKUP(V697,'Challan Master'!$B$5:$D$124,2,FALSE),""))</f>
        <v/>
      </c>
      <c r="Y697" s="23" t="n"/>
    </row>
    <row r="698">
      <c r="A698" s="22">
        <f>IF(C698="","",ROW()-4)</f>
        <v/>
      </c>
      <c r="B698" s="22">
        <f>IF(C698="","",IF(MONTH(C698)&lt;=3,"Q4",IF(MONTH(C698)&lt;=6,"Q1",IF(MONTH(C698)&lt;=9,"Q2","Q3"))))</f>
        <v/>
      </c>
      <c r="C698" s="26" t="n"/>
      <c r="D698" s="23" t="n"/>
      <c r="E698" s="19" t="n"/>
      <c r="F698" s="22">
        <f>IF(E698="","",IFERROR(VLOOKUP(E698,'Vendor Master'!$B$5:$Q$54,2,FALSE),""))</f>
        <v/>
      </c>
      <c r="G698" s="22">
        <f>IF(E698="","",IFERROR(VLOOKUP(E698,'Vendor Master'!$B$5:$Q$54,4,FALSE),""))</f>
        <v/>
      </c>
      <c r="H698" s="20">
        <f>IF(E698="","",IFERROR(VLOOKUP(G698,'Rate Master'!$B$5:$C$16,2,FALSE),""))</f>
        <v/>
      </c>
      <c r="I698" s="28" t="n"/>
      <c r="J698" s="29">
        <f>IF(E698="","",IFERROR(IF(VLOOKUP(E698,'Vendor Master'!$B$5:$Q$54,12,FALSE)="Y",VLOOKUP(E698,'Vendor Master'!$B$5:$Q$54,14,FALSE),0),""))</f>
        <v/>
      </c>
      <c r="K698" s="30">
        <f>IF(OR(E698="",I698="",J698=""),"",I698*J698)</f>
        <v/>
      </c>
      <c r="L698" s="30">
        <f>IF(OR(E698="",I698=""),"",I698+IF(K698="",0,K698))</f>
        <v/>
      </c>
      <c r="M698" s="25">
        <f>IF(E698="","",IFERROR(IF(F698="",0.2,IF(AND(VLOOKUP(E698,'Vendor Master'!$B$5:$Q$54,7,FALSE)="Y",C698&gt;=VLOOKUP(E698,'Vendor Master'!$B$5:$Q$54,9,FALSE),C698&lt;=VLOOKUP(E698,'Vendor Master'!$B$5:$Q$54,10,FALSE)),VLOOKUP(E698,'Vendor Master'!$B$5:$Q$54,11,FALSE),VLOOKUP(E698,'Vendor Master'!$B$5:$Q$54,6,FALSE))),""))</f>
        <v/>
      </c>
      <c r="N698" s="30">
        <f>IF(OR(E698="",I698="",M698=""),"",I698*M698)</f>
        <v/>
      </c>
      <c r="O698" s="30">
        <f>IF(OR(E698="",L698=""),"",L698-IF(N698="",0,N698))</f>
        <v/>
      </c>
      <c r="P698" s="26" t="n"/>
      <c r="Q698" s="23" t="n"/>
      <c r="R698" s="28" t="n"/>
      <c r="S698" s="22">
        <f>IF(OR(R698="",O698=""),"",IF(ROUND(R698,2)=ROUND(O698,2),"OK","CHECK"))</f>
        <v/>
      </c>
      <c r="T698" s="31">
        <f>IF(OR(R698="",O698=""),"",R698-O698)</f>
        <v/>
      </c>
      <c r="U698" s="19" t="n"/>
      <c r="V698" s="23" t="n"/>
      <c r="W698" s="32">
        <f>IF(V698="","",IFERROR(VLOOKUP(V698,'Challan Master'!$B$5:$D$124,3,FALSE),""))</f>
        <v/>
      </c>
      <c r="X698" s="22">
        <f>IF(V698="","",IFERROR(VLOOKUP(V698,'Challan Master'!$B$5:$D$124,2,FALSE),""))</f>
        <v/>
      </c>
      <c r="Y698" s="23" t="n"/>
    </row>
    <row r="699">
      <c r="A699" s="22">
        <f>IF(C699="","",ROW()-4)</f>
        <v/>
      </c>
      <c r="B699" s="22">
        <f>IF(C699="","",IF(MONTH(C699)&lt;=3,"Q4",IF(MONTH(C699)&lt;=6,"Q1",IF(MONTH(C699)&lt;=9,"Q2","Q3"))))</f>
        <v/>
      </c>
      <c r="C699" s="26" t="n"/>
      <c r="D699" s="23" t="n"/>
      <c r="E699" s="19" t="n"/>
      <c r="F699" s="22">
        <f>IF(E699="","",IFERROR(VLOOKUP(E699,'Vendor Master'!$B$5:$Q$54,2,FALSE),""))</f>
        <v/>
      </c>
      <c r="G699" s="22">
        <f>IF(E699="","",IFERROR(VLOOKUP(E699,'Vendor Master'!$B$5:$Q$54,4,FALSE),""))</f>
        <v/>
      </c>
      <c r="H699" s="20">
        <f>IF(E699="","",IFERROR(VLOOKUP(G699,'Rate Master'!$B$5:$C$16,2,FALSE),""))</f>
        <v/>
      </c>
      <c r="I699" s="28" t="n"/>
      <c r="J699" s="29">
        <f>IF(E699="","",IFERROR(IF(VLOOKUP(E699,'Vendor Master'!$B$5:$Q$54,12,FALSE)="Y",VLOOKUP(E699,'Vendor Master'!$B$5:$Q$54,14,FALSE),0),""))</f>
        <v/>
      </c>
      <c r="K699" s="30">
        <f>IF(OR(E699="",I699="",J699=""),"",I699*J699)</f>
        <v/>
      </c>
      <c r="L699" s="30">
        <f>IF(OR(E699="",I699=""),"",I699+IF(K699="",0,K699))</f>
        <v/>
      </c>
      <c r="M699" s="25">
        <f>IF(E699="","",IFERROR(IF(F699="",0.2,IF(AND(VLOOKUP(E699,'Vendor Master'!$B$5:$Q$54,7,FALSE)="Y",C699&gt;=VLOOKUP(E699,'Vendor Master'!$B$5:$Q$54,9,FALSE),C699&lt;=VLOOKUP(E699,'Vendor Master'!$B$5:$Q$54,10,FALSE)),VLOOKUP(E699,'Vendor Master'!$B$5:$Q$54,11,FALSE),VLOOKUP(E699,'Vendor Master'!$B$5:$Q$54,6,FALSE))),""))</f>
        <v/>
      </c>
      <c r="N699" s="30">
        <f>IF(OR(E699="",I699="",M699=""),"",I699*M699)</f>
        <v/>
      </c>
      <c r="O699" s="30">
        <f>IF(OR(E699="",L699=""),"",L699-IF(N699="",0,N699))</f>
        <v/>
      </c>
      <c r="P699" s="26" t="n"/>
      <c r="Q699" s="23" t="n"/>
      <c r="R699" s="28" t="n"/>
      <c r="S699" s="22">
        <f>IF(OR(R699="",O699=""),"",IF(ROUND(R699,2)=ROUND(O699,2),"OK","CHECK"))</f>
        <v/>
      </c>
      <c r="T699" s="31">
        <f>IF(OR(R699="",O699=""),"",R699-O699)</f>
        <v/>
      </c>
      <c r="U699" s="19" t="n"/>
      <c r="V699" s="23" t="n"/>
      <c r="W699" s="32">
        <f>IF(V699="","",IFERROR(VLOOKUP(V699,'Challan Master'!$B$5:$D$124,3,FALSE),""))</f>
        <v/>
      </c>
      <c r="X699" s="22">
        <f>IF(V699="","",IFERROR(VLOOKUP(V699,'Challan Master'!$B$5:$D$124,2,FALSE),""))</f>
        <v/>
      </c>
      <c r="Y699" s="23" t="n"/>
    </row>
    <row r="700">
      <c r="A700" s="22">
        <f>IF(C700="","",ROW()-4)</f>
        <v/>
      </c>
      <c r="B700" s="22">
        <f>IF(C700="","",IF(MONTH(C700)&lt;=3,"Q4",IF(MONTH(C700)&lt;=6,"Q1",IF(MONTH(C700)&lt;=9,"Q2","Q3"))))</f>
        <v/>
      </c>
      <c r="C700" s="26" t="n"/>
      <c r="D700" s="23" t="n"/>
      <c r="E700" s="19" t="n"/>
      <c r="F700" s="22">
        <f>IF(E700="","",IFERROR(VLOOKUP(E700,'Vendor Master'!$B$5:$Q$54,2,FALSE),""))</f>
        <v/>
      </c>
      <c r="G700" s="22">
        <f>IF(E700="","",IFERROR(VLOOKUP(E700,'Vendor Master'!$B$5:$Q$54,4,FALSE),""))</f>
        <v/>
      </c>
      <c r="H700" s="20">
        <f>IF(E700="","",IFERROR(VLOOKUP(G700,'Rate Master'!$B$5:$C$16,2,FALSE),""))</f>
        <v/>
      </c>
      <c r="I700" s="28" t="n"/>
      <c r="J700" s="29">
        <f>IF(E700="","",IFERROR(IF(VLOOKUP(E700,'Vendor Master'!$B$5:$Q$54,12,FALSE)="Y",VLOOKUP(E700,'Vendor Master'!$B$5:$Q$54,14,FALSE),0),""))</f>
        <v/>
      </c>
      <c r="K700" s="30">
        <f>IF(OR(E700="",I700="",J700=""),"",I700*J700)</f>
        <v/>
      </c>
      <c r="L700" s="30">
        <f>IF(OR(E700="",I700=""),"",I700+IF(K700="",0,K700))</f>
        <v/>
      </c>
      <c r="M700" s="25">
        <f>IF(E700="","",IFERROR(IF(F700="",0.2,IF(AND(VLOOKUP(E700,'Vendor Master'!$B$5:$Q$54,7,FALSE)="Y",C700&gt;=VLOOKUP(E700,'Vendor Master'!$B$5:$Q$54,9,FALSE),C700&lt;=VLOOKUP(E700,'Vendor Master'!$B$5:$Q$54,10,FALSE)),VLOOKUP(E700,'Vendor Master'!$B$5:$Q$54,11,FALSE),VLOOKUP(E700,'Vendor Master'!$B$5:$Q$54,6,FALSE))),""))</f>
        <v/>
      </c>
      <c r="N700" s="30">
        <f>IF(OR(E700="",I700="",M700=""),"",I700*M700)</f>
        <v/>
      </c>
      <c r="O700" s="30">
        <f>IF(OR(E700="",L700=""),"",L700-IF(N700="",0,N700))</f>
        <v/>
      </c>
      <c r="P700" s="26" t="n"/>
      <c r="Q700" s="23" t="n"/>
      <c r="R700" s="28" t="n"/>
      <c r="S700" s="22">
        <f>IF(OR(R700="",O700=""),"",IF(ROUND(R700,2)=ROUND(O700,2),"OK","CHECK"))</f>
        <v/>
      </c>
      <c r="T700" s="31">
        <f>IF(OR(R700="",O700=""),"",R700-O700)</f>
        <v/>
      </c>
      <c r="U700" s="19" t="n"/>
      <c r="V700" s="23" t="n"/>
      <c r="W700" s="32">
        <f>IF(V700="","",IFERROR(VLOOKUP(V700,'Challan Master'!$B$5:$D$124,3,FALSE),""))</f>
        <v/>
      </c>
      <c r="X700" s="22">
        <f>IF(V700="","",IFERROR(VLOOKUP(V700,'Challan Master'!$B$5:$D$124,2,FALSE),""))</f>
        <v/>
      </c>
      <c r="Y700" s="23" t="n"/>
    </row>
    <row r="701">
      <c r="A701" s="22">
        <f>IF(C701="","",ROW()-4)</f>
        <v/>
      </c>
      <c r="B701" s="22">
        <f>IF(C701="","",IF(MONTH(C701)&lt;=3,"Q4",IF(MONTH(C701)&lt;=6,"Q1",IF(MONTH(C701)&lt;=9,"Q2","Q3"))))</f>
        <v/>
      </c>
      <c r="C701" s="26" t="n"/>
      <c r="D701" s="23" t="n"/>
      <c r="E701" s="19" t="n"/>
      <c r="F701" s="22">
        <f>IF(E701="","",IFERROR(VLOOKUP(E701,'Vendor Master'!$B$5:$Q$54,2,FALSE),""))</f>
        <v/>
      </c>
      <c r="G701" s="22">
        <f>IF(E701="","",IFERROR(VLOOKUP(E701,'Vendor Master'!$B$5:$Q$54,4,FALSE),""))</f>
        <v/>
      </c>
      <c r="H701" s="20">
        <f>IF(E701="","",IFERROR(VLOOKUP(G701,'Rate Master'!$B$5:$C$16,2,FALSE),""))</f>
        <v/>
      </c>
      <c r="I701" s="28" t="n"/>
      <c r="J701" s="29">
        <f>IF(E701="","",IFERROR(IF(VLOOKUP(E701,'Vendor Master'!$B$5:$Q$54,12,FALSE)="Y",VLOOKUP(E701,'Vendor Master'!$B$5:$Q$54,14,FALSE),0),""))</f>
        <v/>
      </c>
      <c r="K701" s="30">
        <f>IF(OR(E701="",I701="",J701=""),"",I701*J701)</f>
        <v/>
      </c>
      <c r="L701" s="30">
        <f>IF(OR(E701="",I701=""),"",I701+IF(K701="",0,K701))</f>
        <v/>
      </c>
      <c r="M701" s="25">
        <f>IF(E701="","",IFERROR(IF(F701="",0.2,IF(AND(VLOOKUP(E701,'Vendor Master'!$B$5:$Q$54,7,FALSE)="Y",C701&gt;=VLOOKUP(E701,'Vendor Master'!$B$5:$Q$54,9,FALSE),C701&lt;=VLOOKUP(E701,'Vendor Master'!$B$5:$Q$54,10,FALSE)),VLOOKUP(E701,'Vendor Master'!$B$5:$Q$54,11,FALSE),VLOOKUP(E701,'Vendor Master'!$B$5:$Q$54,6,FALSE))),""))</f>
        <v/>
      </c>
      <c r="N701" s="30">
        <f>IF(OR(E701="",I701="",M701=""),"",I701*M701)</f>
        <v/>
      </c>
      <c r="O701" s="30">
        <f>IF(OR(E701="",L701=""),"",L701-IF(N701="",0,N701))</f>
        <v/>
      </c>
      <c r="P701" s="26" t="n"/>
      <c r="Q701" s="23" t="n"/>
      <c r="R701" s="28" t="n"/>
      <c r="S701" s="22">
        <f>IF(OR(R701="",O701=""),"",IF(ROUND(R701,2)=ROUND(O701,2),"OK","CHECK"))</f>
        <v/>
      </c>
      <c r="T701" s="31">
        <f>IF(OR(R701="",O701=""),"",R701-O701)</f>
        <v/>
      </c>
      <c r="U701" s="19" t="n"/>
      <c r="V701" s="23" t="n"/>
      <c r="W701" s="32">
        <f>IF(V701="","",IFERROR(VLOOKUP(V701,'Challan Master'!$B$5:$D$124,3,FALSE),""))</f>
        <v/>
      </c>
      <c r="X701" s="22">
        <f>IF(V701="","",IFERROR(VLOOKUP(V701,'Challan Master'!$B$5:$D$124,2,FALSE),""))</f>
        <v/>
      </c>
      <c r="Y701" s="23" t="n"/>
    </row>
    <row r="702">
      <c r="A702" s="22">
        <f>IF(C702="","",ROW()-4)</f>
        <v/>
      </c>
      <c r="B702" s="22">
        <f>IF(C702="","",IF(MONTH(C702)&lt;=3,"Q4",IF(MONTH(C702)&lt;=6,"Q1",IF(MONTH(C702)&lt;=9,"Q2","Q3"))))</f>
        <v/>
      </c>
      <c r="C702" s="26" t="n"/>
      <c r="D702" s="23" t="n"/>
      <c r="E702" s="19" t="n"/>
      <c r="F702" s="22">
        <f>IF(E702="","",IFERROR(VLOOKUP(E702,'Vendor Master'!$B$5:$Q$54,2,FALSE),""))</f>
        <v/>
      </c>
      <c r="G702" s="22">
        <f>IF(E702="","",IFERROR(VLOOKUP(E702,'Vendor Master'!$B$5:$Q$54,4,FALSE),""))</f>
        <v/>
      </c>
      <c r="H702" s="20">
        <f>IF(E702="","",IFERROR(VLOOKUP(G702,'Rate Master'!$B$5:$C$16,2,FALSE),""))</f>
        <v/>
      </c>
      <c r="I702" s="28" t="n"/>
      <c r="J702" s="29">
        <f>IF(E702="","",IFERROR(IF(VLOOKUP(E702,'Vendor Master'!$B$5:$Q$54,12,FALSE)="Y",VLOOKUP(E702,'Vendor Master'!$B$5:$Q$54,14,FALSE),0),""))</f>
        <v/>
      </c>
      <c r="K702" s="30">
        <f>IF(OR(E702="",I702="",J702=""),"",I702*J702)</f>
        <v/>
      </c>
      <c r="L702" s="30">
        <f>IF(OR(E702="",I702=""),"",I702+IF(K702="",0,K702))</f>
        <v/>
      </c>
      <c r="M702" s="25">
        <f>IF(E702="","",IFERROR(IF(F702="",0.2,IF(AND(VLOOKUP(E702,'Vendor Master'!$B$5:$Q$54,7,FALSE)="Y",C702&gt;=VLOOKUP(E702,'Vendor Master'!$B$5:$Q$54,9,FALSE),C702&lt;=VLOOKUP(E702,'Vendor Master'!$B$5:$Q$54,10,FALSE)),VLOOKUP(E702,'Vendor Master'!$B$5:$Q$54,11,FALSE),VLOOKUP(E702,'Vendor Master'!$B$5:$Q$54,6,FALSE))),""))</f>
        <v/>
      </c>
      <c r="N702" s="30">
        <f>IF(OR(E702="",I702="",M702=""),"",I702*M702)</f>
        <v/>
      </c>
      <c r="O702" s="30">
        <f>IF(OR(E702="",L702=""),"",L702-IF(N702="",0,N702))</f>
        <v/>
      </c>
      <c r="P702" s="26" t="n"/>
      <c r="Q702" s="23" t="n"/>
      <c r="R702" s="28" t="n"/>
      <c r="S702" s="22">
        <f>IF(OR(R702="",O702=""),"",IF(ROUND(R702,2)=ROUND(O702,2),"OK","CHECK"))</f>
        <v/>
      </c>
      <c r="T702" s="31">
        <f>IF(OR(R702="",O702=""),"",R702-O702)</f>
        <v/>
      </c>
      <c r="U702" s="19" t="n"/>
      <c r="V702" s="23" t="n"/>
      <c r="W702" s="32">
        <f>IF(V702="","",IFERROR(VLOOKUP(V702,'Challan Master'!$B$5:$D$124,3,FALSE),""))</f>
        <v/>
      </c>
      <c r="X702" s="22">
        <f>IF(V702="","",IFERROR(VLOOKUP(V702,'Challan Master'!$B$5:$D$124,2,FALSE),""))</f>
        <v/>
      </c>
      <c r="Y702" s="23" t="n"/>
    </row>
    <row r="703">
      <c r="A703" s="22">
        <f>IF(C703="","",ROW()-4)</f>
        <v/>
      </c>
      <c r="B703" s="22">
        <f>IF(C703="","",IF(MONTH(C703)&lt;=3,"Q4",IF(MONTH(C703)&lt;=6,"Q1",IF(MONTH(C703)&lt;=9,"Q2","Q3"))))</f>
        <v/>
      </c>
      <c r="C703" s="26" t="n"/>
      <c r="D703" s="23" t="n"/>
      <c r="E703" s="19" t="n"/>
      <c r="F703" s="22">
        <f>IF(E703="","",IFERROR(VLOOKUP(E703,'Vendor Master'!$B$5:$Q$54,2,FALSE),""))</f>
        <v/>
      </c>
      <c r="G703" s="22">
        <f>IF(E703="","",IFERROR(VLOOKUP(E703,'Vendor Master'!$B$5:$Q$54,4,FALSE),""))</f>
        <v/>
      </c>
      <c r="H703" s="20">
        <f>IF(E703="","",IFERROR(VLOOKUP(G703,'Rate Master'!$B$5:$C$16,2,FALSE),""))</f>
        <v/>
      </c>
      <c r="I703" s="28" t="n"/>
      <c r="J703" s="29">
        <f>IF(E703="","",IFERROR(IF(VLOOKUP(E703,'Vendor Master'!$B$5:$Q$54,12,FALSE)="Y",VLOOKUP(E703,'Vendor Master'!$B$5:$Q$54,14,FALSE),0),""))</f>
        <v/>
      </c>
      <c r="K703" s="30">
        <f>IF(OR(E703="",I703="",J703=""),"",I703*J703)</f>
        <v/>
      </c>
      <c r="L703" s="30">
        <f>IF(OR(E703="",I703=""),"",I703+IF(K703="",0,K703))</f>
        <v/>
      </c>
      <c r="M703" s="25">
        <f>IF(E703="","",IFERROR(IF(F703="",0.2,IF(AND(VLOOKUP(E703,'Vendor Master'!$B$5:$Q$54,7,FALSE)="Y",C703&gt;=VLOOKUP(E703,'Vendor Master'!$B$5:$Q$54,9,FALSE),C703&lt;=VLOOKUP(E703,'Vendor Master'!$B$5:$Q$54,10,FALSE)),VLOOKUP(E703,'Vendor Master'!$B$5:$Q$54,11,FALSE),VLOOKUP(E703,'Vendor Master'!$B$5:$Q$54,6,FALSE))),""))</f>
        <v/>
      </c>
      <c r="N703" s="30">
        <f>IF(OR(E703="",I703="",M703=""),"",I703*M703)</f>
        <v/>
      </c>
      <c r="O703" s="30">
        <f>IF(OR(E703="",L703=""),"",L703-IF(N703="",0,N703))</f>
        <v/>
      </c>
      <c r="P703" s="26" t="n"/>
      <c r="Q703" s="23" t="n"/>
      <c r="R703" s="28" t="n"/>
      <c r="S703" s="22">
        <f>IF(OR(R703="",O703=""),"",IF(ROUND(R703,2)=ROUND(O703,2),"OK","CHECK"))</f>
        <v/>
      </c>
      <c r="T703" s="31">
        <f>IF(OR(R703="",O703=""),"",R703-O703)</f>
        <v/>
      </c>
      <c r="U703" s="19" t="n"/>
      <c r="V703" s="23" t="n"/>
      <c r="W703" s="32">
        <f>IF(V703="","",IFERROR(VLOOKUP(V703,'Challan Master'!$B$5:$D$124,3,FALSE),""))</f>
        <v/>
      </c>
      <c r="X703" s="22">
        <f>IF(V703="","",IFERROR(VLOOKUP(V703,'Challan Master'!$B$5:$D$124,2,FALSE),""))</f>
        <v/>
      </c>
      <c r="Y703" s="23" t="n"/>
    </row>
    <row r="704">
      <c r="A704" s="22">
        <f>IF(C704="","",ROW()-4)</f>
        <v/>
      </c>
      <c r="B704" s="22">
        <f>IF(C704="","",IF(MONTH(C704)&lt;=3,"Q4",IF(MONTH(C704)&lt;=6,"Q1",IF(MONTH(C704)&lt;=9,"Q2","Q3"))))</f>
        <v/>
      </c>
      <c r="C704" s="26" t="n"/>
      <c r="D704" s="23" t="n"/>
      <c r="E704" s="19" t="n"/>
      <c r="F704" s="22">
        <f>IF(E704="","",IFERROR(VLOOKUP(E704,'Vendor Master'!$B$5:$Q$54,2,FALSE),""))</f>
        <v/>
      </c>
      <c r="G704" s="22">
        <f>IF(E704="","",IFERROR(VLOOKUP(E704,'Vendor Master'!$B$5:$Q$54,4,FALSE),""))</f>
        <v/>
      </c>
      <c r="H704" s="20">
        <f>IF(E704="","",IFERROR(VLOOKUP(G704,'Rate Master'!$B$5:$C$16,2,FALSE),""))</f>
        <v/>
      </c>
      <c r="I704" s="28" t="n"/>
      <c r="J704" s="29">
        <f>IF(E704="","",IFERROR(IF(VLOOKUP(E704,'Vendor Master'!$B$5:$Q$54,12,FALSE)="Y",VLOOKUP(E704,'Vendor Master'!$B$5:$Q$54,14,FALSE),0),""))</f>
        <v/>
      </c>
      <c r="K704" s="30">
        <f>IF(OR(E704="",I704="",J704=""),"",I704*J704)</f>
        <v/>
      </c>
      <c r="L704" s="30">
        <f>IF(OR(E704="",I704=""),"",I704+IF(K704="",0,K704))</f>
        <v/>
      </c>
      <c r="M704" s="25">
        <f>IF(E704="","",IFERROR(IF(F704="",0.2,IF(AND(VLOOKUP(E704,'Vendor Master'!$B$5:$Q$54,7,FALSE)="Y",C704&gt;=VLOOKUP(E704,'Vendor Master'!$B$5:$Q$54,9,FALSE),C704&lt;=VLOOKUP(E704,'Vendor Master'!$B$5:$Q$54,10,FALSE)),VLOOKUP(E704,'Vendor Master'!$B$5:$Q$54,11,FALSE),VLOOKUP(E704,'Vendor Master'!$B$5:$Q$54,6,FALSE))),""))</f>
        <v/>
      </c>
      <c r="N704" s="30">
        <f>IF(OR(E704="",I704="",M704=""),"",I704*M704)</f>
        <v/>
      </c>
      <c r="O704" s="30">
        <f>IF(OR(E704="",L704=""),"",L704-IF(N704="",0,N704))</f>
        <v/>
      </c>
      <c r="P704" s="26" t="n"/>
      <c r="Q704" s="23" t="n"/>
      <c r="R704" s="28" t="n"/>
      <c r="S704" s="22">
        <f>IF(OR(R704="",O704=""),"",IF(ROUND(R704,2)=ROUND(O704,2),"OK","CHECK"))</f>
        <v/>
      </c>
      <c r="T704" s="31">
        <f>IF(OR(R704="",O704=""),"",R704-O704)</f>
        <v/>
      </c>
      <c r="U704" s="19" t="n"/>
      <c r="V704" s="23" t="n"/>
      <c r="W704" s="32">
        <f>IF(V704="","",IFERROR(VLOOKUP(V704,'Challan Master'!$B$5:$D$124,3,FALSE),""))</f>
        <v/>
      </c>
      <c r="X704" s="22">
        <f>IF(V704="","",IFERROR(VLOOKUP(V704,'Challan Master'!$B$5:$D$124,2,FALSE),""))</f>
        <v/>
      </c>
      <c r="Y704" s="23" t="n"/>
    </row>
    <row r="705">
      <c r="A705" s="22">
        <f>IF(C705="","",ROW()-4)</f>
        <v/>
      </c>
      <c r="B705" s="22">
        <f>IF(C705="","",IF(MONTH(C705)&lt;=3,"Q4",IF(MONTH(C705)&lt;=6,"Q1",IF(MONTH(C705)&lt;=9,"Q2","Q3"))))</f>
        <v/>
      </c>
      <c r="C705" s="26" t="n"/>
      <c r="D705" s="23" t="n"/>
      <c r="E705" s="19" t="n"/>
      <c r="F705" s="22">
        <f>IF(E705="","",IFERROR(VLOOKUP(E705,'Vendor Master'!$B$5:$Q$54,2,FALSE),""))</f>
        <v/>
      </c>
      <c r="G705" s="22">
        <f>IF(E705="","",IFERROR(VLOOKUP(E705,'Vendor Master'!$B$5:$Q$54,4,FALSE),""))</f>
        <v/>
      </c>
      <c r="H705" s="20">
        <f>IF(E705="","",IFERROR(VLOOKUP(G705,'Rate Master'!$B$5:$C$16,2,FALSE),""))</f>
        <v/>
      </c>
      <c r="I705" s="28" t="n"/>
      <c r="J705" s="29">
        <f>IF(E705="","",IFERROR(IF(VLOOKUP(E705,'Vendor Master'!$B$5:$Q$54,12,FALSE)="Y",VLOOKUP(E705,'Vendor Master'!$B$5:$Q$54,14,FALSE),0),""))</f>
        <v/>
      </c>
      <c r="K705" s="30">
        <f>IF(OR(E705="",I705="",J705=""),"",I705*J705)</f>
        <v/>
      </c>
      <c r="L705" s="30">
        <f>IF(OR(E705="",I705=""),"",I705+IF(K705="",0,K705))</f>
        <v/>
      </c>
      <c r="M705" s="25">
        <f>IF(E705="","",IFERROR(IF(F705="",0.2,IF(AND(VLOOKUP(E705,'Vendor Master'!$B$5:$Q$54,7,FALSE)="Y",C705&gt;=VLOOKUP(E705,'Vendor Master'!$B$5:$Q$54,9,FALSE),C705&lt;=VLOOKUP(E705,'Vendor Master'!$B$5:$Q$54,10,FALSE)),VLOOKUP(E705,'Vendor Master'!$B$5:$Q$54,11,FALSE),VLOOKUP(E705,'Vendor Master'!$B$5:$Q$54,6,FALSE))),""))</f>
        <v/>
      </c>
      <c r="N705" s="30">
        <f>IF(OR(E705="",I705="",M705=""),"",I705*M705)</f>
        <v/>
      </c>
      <c r="O705" s="30">
        <f>IF(OR(E705="",L705=""),"",L705-IF(N705="",0,N705))</f>
        <v/>
      </c>
      <c r="P705" s="26" t="n"/>
      <c r="Q705" s="23" t="n"/>
      <c r="R705" s="28" t="n"/>
      <c r="S705" s="22">
        <f>IF(OR(R705="",O705=""),"",IF(ROUND(R705,2)=ROUND(O705,2),"OK","CHECK"))</f>
        <v/>
      </c>
      <c r="T705" s="31">
        <f>IF(OR(R705="",O705=""),"",R705-O705)</f>
        <v/>
      </c>
      <c r="U705" s="19" t="n"/>
      <c r="V705" s="23" t="n"/>
      <c r="W705" s="32">
        <f>IF(V705="","",IFERROR(VLOOKUP(V705,'Challan Master'!$B$5:$D$124,3,FALSE),""))</f>
        <v/>
      </c>
      <c r="X705" s="22">
        <f>IF(V705="","",IFERROR(VLOOKUP(V705,'Challan Master'!$B$5:$D$124,2,FALSE),""))</f>
        <v/>
      </c>
      <c r="Y705" s="23" t="n"/>
    </row>
    <row r="706">
      <c r="A706" s="22">
        <f>IF(C706="","",ROW()-4)</f>
        <v/>
      </c>
      <c r="B706" s="22">
        <f>IF(C706="","",IF(MONTH(C706)&lt;=3,"Q4",IF(MONTH(C706)&lt;=6,"Q1",IF(MONTH(C706)&lt;=9,"Q2","Q3"))))</f>
        <v/>
      </c>
      <c r="C706" s="26" t="n"/>
      <c r="D706" s="23" t="n"/>
      <c r="E706" s="19" t="n"/>
      <c r="F706" s="22">
        <f>IF(E706="","",IFERROR(VLOOKUP(E706,'Vendor Master'!$B$5:$Q$54,2,FALSE),""))</f>
        <v/>
      </c>
      <c r="G706" s="22">
        <f>IF(E706="","",IFERROR(VLOOKUP(E706,'Vendor Master'!$B$5:$Q$54,4,FALSE),""))</f>
        <v/>
      </c>
      <c r="H706" s="20">
        <f>IF(E706="","",IFERROR(VLOOKUP(G706,'Rate Master'!$B$5:$C$16,2,FALSE),""))</f>
        <v/>
      </c>
      <c r="I706" s="28" t="n"/>
      <c r="J706" s="29">
        <f>IF(E706="","",IFERROR(IF(VLOOKUP(E706,'Vendor Master'!$B$5:$Q$54,12,FALSE)="Y",VLOOKUP(E706,'Vendor Master'!$B$5:$Q$54,14,FALSE),0),""))</f>
        <v/>
      </c>
      <c r="K706" s="30">
        <f>IF(OR(E706="",I706="",J706=""),"",I706*J706)</f>
        <v/>
      </c>
      <c r="L706" s="30">
        <f>IF(OR(E706="",I706=""),"",I706+IF(K706="",0,K706))</f>
        <v/>
      </c>
      <c r="M706" s="25">
        <f>IF(E706="","",IFERROR(IF(F706="",0.2,IF(AND(VLOOKUP(E706,'Vendor Master'!$B$5:$Q$54,7,FALSE)="Y",C706&gt;=VLOOKUP(E706,'Vendor Master'!$B$5:$Q$54,9,FALSE),C706&lt;=VLOOKUP(E706,'Vendor Master'!$B$5:$Q$54,10,FALSE)),VLOOKUP(E706,'Vendor Master'!$B$5:$Q$54,11,FALSE),VLOOKUP(E706,'Vendor Master'!$B$5:$Q$54,6,FALSE))),""))</f>
        <v/>
      </c>
      <c r="N706" s="30">
        <f>IF(OR(E706="",I706="",M706=""),"",I706*M706)</f>
        <v/>
      </c>
      <c r="O706" s="30">
        <f>IF(OR(E706="",L706=""),"",L706-IF(N706="",0,N706))</f>
        <v/>
      </c>
      <c r="P706" s="26" t="n"/>
      <c r="Q706" s="23" t="n"/>
      <c r="R706" s="28" t="n"/>
      <c r="S706" s="22">
        <f>IF(OR(R706="",O706=""),"",IF(ROUND(R706,2)=ROUND(O706,2),"OK","CHECK"))</f>
        <v/>
      </c>
      <c r="T706" s="31">
        <f>IF(OR(R706="",O706=""),"",R706-O706)</f>
        <v/>
      </c>
      <c r="U706" s="19" t="n"/>
      <c r="V706" s="23" t="n"/>
      <c r="W706" s="32">
        <f>IF(V706="","",IFERROR(VLOOKUP(V706,'Challan Master'!$B$5:$D$124,3,FALSE),""))</f>
        <v/>
      </c>
      <c r="X706" s="22">
        <f>IF(V706="","",IFERROR(VLOOKUP(V706,'Challan Master'!$B$5:$D$124,2,FALSE),""))</f>
        <v/>
      </c>
      <c r="Y706" s="23" t="n"/>
    </row>
    <row r="707">
      <c r="A707" s="22">
        <f>IF(C707="","",ROW()-4)</f>
        <v/>
      </c>
      <c r="B707" s="22">
        <f>IF(C707="","",IF(MONTH(C707)&lt;=3,"Q4",IF(MONTH(C707)&lt;=6,"Q1",IF(MONTH(C707)&lt;=9,"Q2","Q3"))))</f>
        <v/>
      </c>
      <c r="C707" s="26" t="n"/>
      <c r="D707" s="23" t="n"/>
      <c r="E707" s="19" t="n"/>
      <c r="F707" s="22">
        <f>IF(E707="","",IFERROR(VLOOKUP(E707,'Vendor Master'!$B$5:$Q$54,2,FALSE),""))</f>
        <v/>
      </c>
      <c r="G707" s="22">
        <f>IF(E707="","",IFERROR(VLOOKUP(E707,'Vendor Master'!$B$5:$Q$54,4,FALSE),""))</f>
        <v/>
      </c>
      <c r="H707" s="20">
        <f>IF(E707="","",IFERROR(VLOOKUP(G707,'Rate Master'!$B$5:$C$16,2,FALSE),""))</f>
        <v/>
      </c>
      <c r="I707" s="28" t="n"/>
      <c r="J707" s="29">
        <f>IF(E707="","",IFERROR(IF(VLOOKUP(E707,'Vendor Master'!$B$5:$Q$54,12,FALSE)="Y",VLOOKUP(E707,'Vendor Master'!$B$5:$Q$54,14,FALSE),0),""))</f>
        <v/>
      </c>
      <c r="K707" s="30">
        <f>IF(OR(E707="",I707="",J707=""),"",I707*J707)</f>
        <v/>
      </c>
      <c r="L707" s="30">
        <f>IF(OR(E707="",I707=""),"",I707+IF(K707="",0,K707))</f>
        <v/>
      </c>
      <c r="M707" s="25">
        <f>IF(E707="","",IFERROR(IF(F707="",0.2,IF(AND(VLOOKUP(E707,'Vendor Master'!$B$5:$Q$54,7,FALSE)="Y",C707&gt;=VLOOKUP(E707,'Vendor Master'!$B$5:$Q$54,9,FALSE),C707&lt;=VLOOKUP(E707,'Vendor Master'!$B$5:$Q$54,10,FALSE)),VLOOKUP(E707,'Vendor Master'!$B$5:$Q$54,11,FALSE),VLOOKUP(E707,'Vendor Master'!$B$5:$Q$54,6,FALSE))),""))</f>
        <v/>
      </c>
      <c r="N707" s="30">
        <f>IF(OR(E707="",I707="",M707=""),"",I707*M707)</f>
        <v/>
      </c>
      <c r="O707" s="30">
        <f>IF(OR(E707="",L707=""),"",L707-IF(N707="",0,N707))</f>
        <v/>
      </c>
      <c r="P707" s="26" t="n"/>
      <c r="Q707" s="23" t="n"/>
      <c r="R707" s="28" t="n"/>
      <c r="S707" s="22">
        <f>IF(OR(R707="",O707=""),"",IF(ROUND(R707,2)=ROUND(O707,2),"OK","CHECK"))</f>
        <v/>
      </c>
      <c r="T707" s="31">
        <f>IF(OR(R707="",O707=""),"",R707-O707)</f>
        <v/>
      </c>
      <c r="U707" s="19" t="n"/>
      <c r="V707" s="23" t="n"/>
      <c r="W707" s="32">
        <f>IF(V707="","",IFERROR(VLOOKUP(V707,'Challan Master'!$B$5:$D$124,3,FALSE),""))</f>
        <v/>
      </c>
      <c r="X707" s="22">
        <f>IF(V707="","",IFERROR(VLOOKUP(V707,'Challan Master'!$B$5:$D$124,2,FALSE),""))</f>
        <v/>
      </c>
      <c r="Y707" s="23" t="n"/>
    </row>
    <row r="708">
      <c r="A708" s="22">
        <f>IF(C708="","",ROW()-4)</f>
        <v/>
      </c>
      <c r="B708" s="22">
        <f>IF(C708="","",IF(MONTH(C708)&lt;=3,"Q4",IF(MONTH(C708)&lt;=6,"Q1",IF(MONTH(C708)&lt;=9,"Q2","Q3"))))</f>
        <v/>
      </c>
      <c r="C708" s="26" t="n"/>
      <c r="D708" s="23" t="n"/>
      <c r="E708" s="19" t="n"/>
      <c r="F708" s="22">
        <f>IF(E708="","",IFERROR(VLOOKUP(E708,'Vendor Master'!$B$5:$Q$54,2,FALSE),""))</f>
        <v/>
      </c>
      <c r="G708" s="22">
        <f>IF(E708="","",IFERROR(VLOOKUP(E708,'Vendor Master'!$B$5:$Q$54,4,FALSE),""))</f>
        <v/>
      </c>
      <c r="H708" s="20">
        <f>IF(E708="","",IFERROR(VLOOKUP(G708,'Rate Master'!$B$5:$C$16,2,FALSE),""))</f>
        <v/>
      </c>
      <c r="I708" s="28" t="n"/>
      <c r="J708" s="29">
        <f>IF(E708="","",IFERROR(IF(VLOOKUP(E708,'Vendor Master'!$B$5:$Q$54,12,FALSE)="Y",VLOOKUP(E708,'Vendor Master'!$B$5:$Q$54,14,FALSE),0),""))</f>
        <v/>
      </c>
      <c r="K708" s="30">
        <f>IF(OR(E708="",I708="",J708=""),"",I708*J708)</f>
        <v/>
      </c>
      <c r="L708" s="30">
        <f>IF(OR(E708="",I708=""),"",I708+IF(K708="",0,K708))</f>
        <v/>
      </c>
      <c r="M708" s="25">
        <f>IF(E708="","",IFERROR(IF(F708="",0.2,IF(AND(VLOOKUP(E708,'Vendor Master'!$B$5:$Q$54,7,FALSE)="Y",C708&gt;=VLOOKUP(E708,'Vendor Master'!$B$5:$Q$54,9,FALSE),C708&lt;=VLOOKUP(E708,'Vendor Master'!$B$5:$Q$54,10,FALSE)),VLOOKUP(E708,'Vendor Master'!$B$5:$Q$54,11,FALSE),VLOOKUP(E708,'Vendor Master'!$B$5:$Q$54,6,FALSE))),""))</f>
        <v/>
      </c>
      <c r="N708" s="30">
        <f>IF(OR(E708="",I708="",M708=""),"",I708*M708)</f>
        <v/>
      </c>
      <c r="O708" s="30">
        <f>IF(OR(E708="",L708=""),"",L708-IF(N708="",0,N708))</f>
        <v/>
      </c>
      <c r="P708" s="26" t="n"/>
      <c r="Q708" s="23" t="n"/>
      <c r="R708" s="28" t="n"/>
      <c r="S708" s="22">
        <f>IF(OR(R708="",O708=""),"",IF(ROUND(R708,2)=ROUND(O708,2),"OK","CHECK"))</f>
        <v/>
      </c>
      <c r="T708" s="31">
        <f>IF(OR(R708="",O708=""),"",R708-O708)</f>
        <v/>
      </c>
      <c r="U708" s="19" t="n"/>
      <c r="V708" s="23" t="n"/>
      <c r="W708" s="32">
        <f>IF(V708="","",IFERROR(VLOOKUP(V708,'Challan Master'!$B$5:$D$124,3,FALSE),""))</f>
        <v/>
      </c>
      <c r="X708" s="22">
        <f>IF(V708="","",IFERROR(VLOOKUP(V708,'Challan Master'!$B$5:$D$124,2,FALSE),""))</f>
        <v/>
      </c>
      <c r="Y708" s="23" t="n"/>
    </row>
    <row r="709">
      <c r="A709" s="22">
        <f>IF(C709="","",ROW()-4)</f>
        <v/>
      </c>
      <c r="B709" s="22">
        <f>IF(C709="","",IF(MONTH(C709)&lt;=3,"Q4",IF(MONTH(C709)&lt;=6,"Q1",IF(MONTH(C709)&lt;=9,"Q2","Q3"))))</f>
        <v/>
      </c>
      <c r="C709" s="26" t="n"/>
      <c r="D709" s="23" t="n"/>
      <c r="E709" s="19" t="n"/>
      <c r="F709" s="22">
        <f>IF(E709="","",IFERROR(VLOOKUP(E709,'Vendor Master'!$B$5:$Q$54,2,FALSE),""))</f>
        <v/>
      </c>
      <c r="G709" s="22">
        <f>IF(E709="","",IFERROR(VLOOKUP(E709,'Vendor Master'!$B$5:$Q$54,4,FALSE),""))</f>
        <v/>
      </c>
      <c r="H709" s="20">
        <f>IF(E709="","",IFERROR(VLOOKUP(G709,'Rate Master'!$B$5:$C$16,2,FALSE),""))</f>
        <v/>
      </c>
      <c r="I709" s="28" t="n"/>
      <c r="J709" s="29">
        <f>IF(E709="","",IFERROR(IF(VLOOKUP(E709,'Vendor Master'!$B$5:$Q$54,12,FALSE)="Y",VLOOKUP(E709,'Vendor Master'!$B$5:$Q$54,14,FALSE),0),""))</f>
        <v/>
      </c>
      <c r="K709" s="30">
        <f>IF(OR(E709="",I709="",J709=""),"",I709*J709)</f>
        <v/>
      </c>
      <c r="L709" s="30">
        <f>IF(OR(E709="",I709=""),"",I709+IF(K709="",0,K709))</f>
        <v/>
      </c>
      <c r="M709" s="25">
        <f>IF(E709="","",IFERROR(IF(F709="",0.2,IF(AND(VLOOKUP(E709,'Vendor Master'!$B$5:$Q$54,7,FALSE)="Y",C709&gt;=VLOOKUP(E709,'Vendor Master'!$B$5:$Q$54,9,FALSE),C709&lt;=VLOOKUP(E709,'Vendor Master'!$B$5:$Q$54,10,FALSE)),VLOOKUP(E709,'Vendor Master'!$B$5:$Q$54,11,FALSE),VLOOKUP(E709,'Vendor Master'!$B$5:$Q$54,6,FALSE))),""))</f>
        <v/>
      </c>
      <c r="N709" s="30">
        <f>IF(OR(E709="",I709="",M709=""),"",I709*M709)</f>
        <v/>
      </c>
      <c r="O709" s="30">
        <f>IF(OR(E709="",L709=""),"",L709-IF(N709="",0,N709))</f>
        <v/>
      </c>
      <c r="P709" s="26" t="n"/>
      <c r="Q709" s="23" t="n"/>
      <c r="R709" s="28" t="n"/>
      <c r="S709" s="22">
        <f>IF(OR(R709="",O709=""),"",IF(ROUND(R709,2)=ROUND(O709,2),"OK","CHECK"))</f>
        <v/>
      </c>
      <c r="T709" s="31">
        <f>IF(OR(R709="",O709=""),"",R709-O709)</f>
        <v/>
      </c>
      <c r="U709" s="19" t="n"/>
      <c r="V709" s="23" t="n"/>
      <c r="W709" s="32">
        <f>IF(V709="","",IFERROR(VLOOKUP(V709,'Challan Master'!$B$5:$D$124,3,FALSE),""))</f>
        <v/>
      </c>
      <c r="X709" s="22">
        <f>IF(V709="","",IFERROR(VLOOKUP(V709,'Challan Master'!$B$5:$D$124,2,FALSE),""))</f>
        <v/>
      </c>
      <c r="Y709" s="23" t="n"/>
    </row>
    <row r="710">
      <c r="A710" s="22">
        <f>IF(C710="","",ROW()-4)</f>
        <v/>
      </c>
      <c r="B710" s="22">
        <f>IF(C710="","",IF(MONTH(C710)&lt;=3,"Q4",IF(MONTH(C710)&lt;=6,"Q1",IF(MONTH(C710)&lt;=9,"Q2","Q3"))))</f>
        <v/>
      </c>
      <c r="C710" s="26" t="n"/>
      <c r="D710" s="23" t="n"/>
      <c r="E710" s="19" t="n"/>
      <c r="F710" s="22">
        <f>IF(E710="","",IFERROR(VLOOKUP(E710,'Vendor Master'!$B$5:$Q$54,2,FALSE),""))</f>
        <v/>
      </c>
      <c r="G710" s="22">
        <f>IF(E710="","",IFERROR(VLOOKUP(E710,'Vendor Master'!$B$5:$Q$54,4,FALSE),""))</f>
        <v/>
      </c>
      <c r="H710" s="20">
        <f>IF(E710="","",IFERROR(VLOOKUP(G710,'Rate Master'!$B$5:$C$16,2,FALSE),""))</f>
        <v/>
      </c>
      <c r="I710" s="28" t="n"/>
      <c r="J710" s="29">
        <f>IF(E710="","",IFERROR(IF(VLOOKUP(E710,'Vendor Master'!$B$5:$Q$54,12,FALSE)="Y",VLOOKUP(E710,'Vendor Master'!$B$5:$Q$54,14,FALSE),0),""))</f>
        <v/>
      </c>
      <c r="K710" s="30">
        <f>IF(OR(E710="",I710="",J710=""),"",I710*J710)</f>
        <v/>
      </c>
      <c r="L710" s="30">
        <f>IF(OR(E710="",I710=""),"",I710+IF(K710="",0,K710))</f>
        <v/>
      </c>
      <c r="M710" s="25">
        <f>IF(E710="","",IFERROR(IF(F710="",0.2,IF(AND(VLOOKUP(E710,'Vendor Master'!$B$5:$Q$54,7,FALSE)="Y",C710&gt;=VLOOKUP(E710,'Vendor Master'!$B$5:$Q$54,9,FALSE),C710&lt;=VLOOKUP(E710,'Vendor Master'!$B$5:$Q$54,10,FALSE)),VLOOKUP(E710,'Vendor Master'!$B$5:$Q$54,11,FALSE),VLOOKUP(E710,'Vendor Master'!$B$5:$Q$54,6,FALSE))),""))</f>
        <v/>
      </c>
      <c r="N710" s="30">
        <f>IF(OR(E710="",I710="",M710=""),"",I710*M710)</f>
        <v/>
      </c>
      <c r="O710" s="30">
        <f>IF(OR(E710="",L710=""),"",L710-IF(N710="",0,N710))</f>
        <v/>
      </c>
      <c r="P710" s="26" t="n"/>
      <c r="Q710" s="23" t="n"/>
      <c r="R710" s="28" t="n"/>
      <c r="S710" s="22">
        <f>IF(OR(R710="",O710=""),"",IF(ROUND(R710,2)=ROUND(O710,2),"OK","CHECK"))</f>
        <v/>
      </c>
      <c r="T710" s="31">
        <f>IF(OR(R710="",O710=""),"",R710-O710)</f>
        <v/>
      </c>
      <c r="U710" s="19" t="n"/>
      <c r="V710" s="23" t="n"/>
      <c r="W710" s="32">
        <f>IF(V710="","",IFERROR(VLOOKUP(V710,'Challan Master'!$B$5:$D$124,3,FALSE),""))</f>
        <v/>
      </c>
      <c r="X710" s="22">
        <f>IF(V710="","",IFERROR(VLOOKUP(V710,'Challan Master'!$B$5:$D$124,2,FALSE),""))</f>
        <v/>
      </c>
      <c r="Y710" s="23" t="n"/>
    </row>
    <row r="711">
      <c r="A711" s="22">
        <f>IF(C711="","",ROW()-4)</f>
        <v/>
      </c>
      <c r="B711" s="22">
        <f>IF(C711="","",IF(MONTH(C711)&lt;=3,"Q4",IF(MONTH(C711)&lt;=6,"Q1",IF(MONTH(C711)&lt;=9,"Q2","Q3"))))</f>
        <v/>
      </c>
      <c r="C711" s="26" t="n"/>
      <c r="D711" s="23" t="n"/>
      <c r="E711" s="19" t="n"/>
      <c r="F711" s="22">
        <f>IF(E711="","",IFERROR(VLOOKUP(E711,'Vendor Master'!$B$5:$Q$54,2,FALSE),""))</f>
        <v/>
      </c>
      <c r="G711" s="22">
        <f>IF(E711="","",IFERROR(VLOOKUP(E711,'Vendor Master'!$B$5:$Q$54,4,FALSE),""))</f>
        <v/>
      </c>
      <c r="H711" s="20">
        <f>IF(E711="","",IFERROR(VLOOKUP(G711,'Rate Master'!$B$5:$C$16,2,FALSE),""))</f>
        <v/>
      </c>
      <c r="I711" s="28" t="n"/>
      <c r="J711" s="29">
        <f>IF(E711="","",IFERROR(IF(VLOOKUP(E711,'Vendor Master'!$B$5:$Q$54,12,FALSE)="Y",VLOOKUP(E711,'Vendor Master'!$B$5:$Q$54,14,FALSE),0),""))</f>
        <v/>
      </c>
      <c r="K711" s="30">
        <f>IF(OR(E711="",I711="",J711=""),"",I711*J711)</f>
        <v/>
      </c>
      <c r="L711" s="30">
        <f>IF(OR(E711="",I711=""),"",I711+IF(K711="",0,K711))</f>
        <v/>
      </c>
      <c r="M711" s="25">
        <f>IF(E711="","",IFERROR(IF(F711="",0.2,IF(AND(VLOOKUP(E711,'Vendor Master'!$B$5:$Q$54,7,FALSE)="Y",C711&gt;=VLOOKUP(E711,'Vendor Master'!$B$5:$Q$54,9,FALSE),C711&lt;=VLOOKUP(E711,'Vendor Master'!$B$5:$Q$54,10,FALSE)),VLOOKUP(E711,'Vendor Master'!$B$5:$Q$54,11,FALSE),VLOOKUP(E711,'Vendor Master'!$B$5:$Q$54,6,FALSE))),""))</f>
        <v/>
      </c>
      <c r="N711" s="30">
        <f>IF(OR(E711="",I711="",M711=""),"",I711*M711)</f>
        <v/>
      </c>
      <c r="O711" s="30">
        <f>IF(OR(E711="",L711=""),"",L711-IF(N711="",0,N711))</f>
        <v/>
      </c>
      <c r="P711" s="26" t="n"/>
      <c r="Q711" s="23" t="n"/>
      <c r="R711" s="28" t="n"/>
      <c r="S711" s="22">
        <f>IF(OR(R711="",O711=""),"",IF(ROUND(R711,2)=ROUND(O711,2),"OK","CHECK"))</f>
        <v/>
      </c>
      <c r="T711" s="31">
        <f>IF(OR(R711="",O711=""),"",R711-O711)</f>
        <v/>
      </c>
      <c r="U711" s="19" t="n"/>
      <c r="V711" s="23" t="n"/>
      <c r="W711" s="32">
        <f>IF(V711="","",IFERROR(VLOOKUP(V711,'Challan Master'!$B$5:$D$124,3,FALSE),""))</f>
        <v/>
      </c>
      <c r="X711" s="22">
        <f>IF(V711="","",IFERROR(VLOOKUP(V711,'Challan Master'!$B$5:$D$124,2,FALSE),""))</f>
        <v/>
      </c>
      <c r="Y711" s="23" t="n"/>
    </row>
    <row r="712">
      <c r="A712" s="22">
        <f>IF(C712="","",ROW()-4)</f>
        <v/>
      </c>
      <c r="B712" s="22">
        <f>IF(C712="","",IF(MONTH(C712)&lt;=3,"Q4",IF(MONTH(C712)&lt;=6,"Q1",IF(MONTH(C712)&lt;=9,"Q2","Q3"))))</f>
        <v/>
      </c>
      <c r="C712" s="26" t="n"/>
      <c r="D712" s="23" t="n"/>
      <c r="E712" s="19" t="n"/>
      <c r="F712" s="22">
        <f>IF(E712="","",IFERROR(VLOOKUP(E712,'Vendor Master'!$B$5:$Q$54,2,FALSE),""))</f>
        <v/>
      </c>
      <c r="G712" s="22">
        <f>IF(E712="","",IFERROR(VLOOKUP(E712,'Vendor Master'!$B$5:$Q$54,4,FALSE),""))</f>
        <v/>
      </c>
      <c r="H712" s="20">
        <f>IF(E712="","",IFERROR(VLOOKUP(G712,'Rate Master'!$B$5:$C$16,2,FALSE),""))</f>
        <v/>
      </c>
      <c r="I712" s="28" t="n"/>
      <c r="J712" s="29">
        <f>IF(E712="","",IFERROR(IF(VLOOKUP(E712,'Vendor Master'!$B$5:$Q$54,12,FALSE)="Y",VLOOKUP(E712,'Vendor Master'!$B$5:$Q$54,14,FALSE),0),""))</f>
        <v/>
      </c>
      <c r="K712" s="30">
        <f>IF(OR(E712="",I712="",J712=""),"",I712*J712)</f>
        <v/>
      </c>
      <c r="L712" s="30">
        <f>IF(OR(E712="",I712=""),"",I712+IF(K712="",0,K712))</f>
        <v/>
      </c>
      <c r="M712" s="25">
        <f>IF(E712="","",IFERROR(IF(F712="",0.2,IF(AND(VLOOKUP(E712,'Vendor Master'!$B$5:$Q$54,7,FALSE)="Y",C712&gt;=VLOOKUP(E712,'Vendor Master'!$B$5:$Q$54,9,FALSE),C712&lt;=VLOOKUP(E712,'Vendor Master'!$B$5:$Q$54,10,FALSE)),VLOOKUP(E712,'Vendor Master'!$B$5:$Q$54,11,FALSE),VLOOKUP(E712,'Vendor Master'!$B$5:$Q$54,6,FALSE))),""))</f>
        <v/>
      </c>
      <c r="N712" s="30">
        <f>IF(OR(E712="",I712="",M712=""),"",I712*M712)</f>
        <v/>
      </c>
      <c r="O712" s="30">
        <f>IF(OR(E712="",L712=""),"",L712-IF(N712="",0,N712))</f>
        <v/>
      </c>
      <c r="P712" s="26" t="n"/>
      <c r="Q712" s="23" t="n"/>
      <c r="R712" s="28" t="n"/>
      <c r="S712" s="22">
        <f>IF(OR(R712="",O712=""),"",IF(ROUND(R712,2)=ROUND(O712,2),"OK","CHECK"))</f>
        <v/>
      </c>
      <c r="T712" s="31">
        <f>IF(OR(R712="",O712=""),"",R712-O712)</f>
        <v/>
      </c>
      <c r="U712" s="19" t="n"/>
      <c r="V712" s="23" t="n"/>
      <c r="W712" s="32">
        <f>IF(V712="","",IFERROR(VLOOKUP(V712,'Challan Master'!$B$5:$D$124,3,FALSE),""))</f>
        <v/>
      </c>
      <c r="X712" s="22">
        <f>IF(V712="","",IFERROR(VLOOKUP(V712,'Challan Master'!$B$5:$D$124,2,FALSE),""))</f>
        <v/>
      </c>
      <c r="Y712" s="23" t="n"/>
    </row>
    <row r="713">
      <c r="A713" s="22">
        <f>IF(C713="","",ROW()-4)</f>
        <v/>
      </c>
      <c r="B713" s="22">
        <f>IF(C713="","",IF(MONTH(C713)&lt;=3,"Q4",IF(MONTH(C713)&lt;=6,"Q1",IF(MONTH(C713)&lt;=9,"Q2","Q3"))))</f>
        <v/>
      </c>
      <c r="C713" s="26" t="n"/>
      <c r="D713" s="23" t="n"/>
      <c r="E713" s="19" t="n"/>
      <c r="F713" s="22">
        <f>IF(E713="","",IFERROR(VLOOKUP(E713,'Vendor Master'!$B$5:$Q$54,2,FALSE),""))</f>
        <v/>
      </c>
      <c r="G713" s="22">
        <f>IF(E713="","",IFERROR(VLOOKUP(E713,'Vendor Master'!$B$5:$Q$54,4,FALSE),""))</f>
        <v/>
      </c>
      <c r="H713" s="20">
        <f>IF(E713="","",IFERROR(VLOOKUP(G713,'Rate Master'!$B$5:$C$16,2,FALSE),""))</f>
        <v/>
      </c>
      <c r="I713" s="28" t="n"/>
      <c r="J713" s="29">
        <f>IF(E713="","",IFERROR(IF(VLOOKUP(E713,'Vendor Master'!$B$5:$Q$54,12,FALSE)="Y",VLOOKUP(E713,'Vendor Master'!$B$5:$Q$54,14,FALSE),0),""))</f>
        <v/>
      </c>
      <c r="K713" s="30">
        <f>IF(OR(E713="",I713="",J713=""),"",I713*J713)</f>
        <v/>
      </c>
      <c r="L713" s="30">
        <f>IF(OR(E713="",I713=""),"",I713+IF(K713="",0,K713))</f>
        <v/>
      </c>
      <c r="M713" s="25">
        <f>IF(E713="","",IFERROR(IF(F713="",0.2,IF(AND(VLOOKUP(E713,'Vendor Master'!$B$5:$Q$54,7,FALSE)="Y",C713&gt;=VLOOKUP(E713,'Vendor Master'!$B$5:$Q$54,9,FALSE),C713&lt;=VLOOKUP(E713,'Vendor Master'!$B$5:$Q$54,10,FALSE)),VLOOKUP(E713,'Vendor Master'!$B$5:$Q$54,11,FALSE),VLOOKUP(E713,'Vendor Master'!$B$5:$Q$54,6,FALSE))),""))</f>
        <v/>
      </c>
      <c r="N713" s="30">
        <f>IF(OR(E713="",I713="",M713=""),"",I713*M713)</f>
        <v/>
      </c>
      <c r="O713" s="30">
        <f>IF(OR(E713="",L713=""),"",L713-IF(N713="",0,N713))</f>
        <v/>
      </c>
      <c r="P713" s="26" t="n"/>
      <c r="Q713" s="23" t="n"/>
      <c r="R713" s="28" t="n"/>
      <c r="S713" s="22">
        <f>IF(OR(R713="",O713=""),"",IF(ROUND(R713,2)=ROUND(O713,2),"OK","CHECK"))</f>
        <v/>
      </c>
      <c r="T713" s="31">
        <f>IF(OR(R713="",O713=""),"",R713-O713)</f>
        <v/>
      </c>
      <c r="U713" s="19" t="n"/>
      <c r="V713" s="23" t="n"/>
      <c r="W713" s="32">
        <f>IF(V713="","",IFERROR(VLOOKUP(V713,'Challan Master'!$B$5:$D$124,3,FALSE),""))</f>
        <v/>
      </c>
      <c r="X713" s="22">
        <f>IF(V713="","",IFERROR(VLOOKUP(V713,'Challan Master'!$B$5:$D$124,2,FALSE),""))</f>
        <v/>
      </c>
      <c r="Y713" s="23" t="n"/>
    </row>
    <row r="714">
      <c r="A714" s="22">
        <f>IF(C714="","",ROW()-4)</f>
        <v/>
      </c>
      <c r="B714" s="22">
        <f>IF(C714="","",IF(MONTH(C714)&lt;=3,"Q4",IF(MONTH(C714)&lt;=6,"Q1",IF(MONTH(C714)&lt;=9,"Q2","Q3"))))</f>
        <v/>
      </c>
      <c r="C714" s="26" t="n"/>
      <c r="D714" s="23" t="n"/>
      <c r="E714" s="19" t="n"/>
      <c r="F714" s="22">
        <f>IF(E714="","",IFERROR(VLOOKUP(E714,'Vendor Master'!$B$5:$Q$54,2,FALSE),""))</f>
        <v/>
      </c>
      <c r="G714" s="22">
        <f>IF(E714="","",IFERROR(VLOOKUP(E714,'Vendor Master'!$B$5:$Q$54,4,FALSE),""))</f>
        <v/>
      </c>
      <c r="H714" s="20">
        <f>IF(E714="","",IFERROR(VLOOKUP(G714,'Rate Master'!$B$5:$C$16,2,FALSE),""))</f>
        <v/>
      </c>
      <c r="I714" s="28" t="n"/>
      <c r="J714" s="29">
        <f>IF(E714="","",IFERROR(IF(VLOOKUP(E714,'Vendor Master'!$B$5:$Q$54,12,FALSE)="Y",VLOOKUP(E714,'Vendor Master'!$B$5:$Q$54,14,FALSE),0),""))</f>
        <v/>
      </c>
      <c r="K714" s="30">
        <f>IF(OR(E714="",I714="",J714=""),"",I714*J714)</f>
        <v/>
      </c>
      <c r="L714" s="30">
        <f>IF(OR(E714="",I714=""),"",I714+IF(K714="",0,K714))</f>
        <v/>
      </c>
      <c r="M714" s="25">
        <f>IF(E714="","",IFERROR(IF(F714="",0.2,IF(AND(VLOOKUP(E714,'Vendor Master'!$B$5:$Q$54,7,FALSE)="Y",C714&gt;=VLOOKUP(E714,'Vendor Master'!$B$5:$Q$54,9,FALSE),C714&lt;=VLOOKUP(E714,'Vendor Master'!$B$5:$Q$54,10,FALSE)),VLOOKUP(E714,'Vendor Master'!$B$5:$Q$54,11,FALSE),VLOOKUP(E714,'Vendor Master'!$B$5:$Q$54,6,FALSE))),""))</f>
        <v/>
      </c>
      <c r="N714" s="30">
        <f>IF(OR(E714="",I714="",M714=""),"",I714*M714)</f>
        <v/>
      </c>
      <c r="O714" s="30">
        <f>IF(OR(E714="",L714=""),"",L714-IF(N714="",0,N714))</f>
        <v/>
      </c>
      <c r="P714" s="26" t="n"/>
      <c r="Q714" s="23" t="n"/>
      <c r="R714" s="28" t="n"/>
      <c r="S714" s="22">
        <f>IF(OR(R714="",O714=""),"",IF(ROUND(R714,2)=ROUND(O714,2),"OK","CHECK"))</f>
        <v/>
      </c>
      <c r="T714" s="31">
        <f>IF(OR(R714="",O714=""),"",R714-O714)</f>
        <v/>
      </c>
      <c r="U714" s="19" t="n"/>
      <c r="V714" s="23" t="n"/>
      <c r="W714" s="32">
        <f>IF(V714="","",IFERROR(VLOOKUP(V714,'Challan Master'!$B$5:$D$124,3,FALSE),""))</f>
        <v/>
      </c>
      <c r="X714" s="22">
        <f>IF(V714="","",IFERROR(VLOOKUP(V714,'Challan Master'!$B$5:$D$124,2,FALSE),""))</f>
        <v/>
      </c>
      <c r="Y714" s="23" t="n"/>
    </row>
    <row r="715">
      <c r="A715" s="22">
        <f>IF(C715="","",ROW()-4)</f>
        <v/>
      </c>
      <c r="B715" s="22">
        <f>IF(C715="","",IF(MONTH(C715)&lt;=3,"Q4",IF(MONTH(C715)&lt;=6,"Q1",IF(MONTH(C715)&lt;=9,"Q2","Q3"))))</f>
        <v/>
      </c>
      <c r="C715" s="26" t="n"/>
      <c r="D715" s="23" t="n"/>
      <c r="E715" s="19" t="n"/>
      <c r="F715" s="22">
        <f>IF(E715="","",IFERROR(VLOOKUP(E715,'Vendor Master'!$B$5:$Q$54,2,FALSE),""))</f>
        <v/>
      </c>
      <c r="G715" s="22">
        <f>IF(E715="","",IFERROR(VLOOKUP(E715,'Vendor Master'!$B$5:$Q$54,4,FALSE),""))</f>
        <v/>
      </c>
      <c r="H715" s="20">
        <f>IF(E715="","",IFERROR(VLOOKUP(G715,'Rate Master'!$B$5:$C$16,2,FALSE),""))</f>
        <v/>
      </c>
      <c r="I715" s="28" t="n"/>
      <c r="J715" s="29">
        <f>IF(E715="","",IFERROR(IF(VLOOKUP(E715,'Vendor Master'!$B$5:$Q$54,12,FALSE)="Y",VLOOKUP(E715,'Vendor Master'!$B$5:$Q$54,14,FALSE),0),""))</f>
        <v/>
      </c>
      <c r="K715" s="30">
        <f>IF(OR(E715="",I715="",J715=""),"",I715*J715)</f>
        <v/>
      </c>
      <c r="L715" s="30">
        <f>IF(OR(E715="",I715=""),"",I715+IF(K715="",0,K715))</f>
        <v/>
      </c>
      <c r="M715" s="25">
        <f>IF(E715="","",IFERROR(IF(F715="",0.2,IF(AND(VLOOKUP(E715,'Vendor Master'!$B$5:$Q$54,7,FALSE)="Y",C715&gt;=VLOOKUP(E715,'Vendor Master'!$B$5:$Q$54,9,FALSE),C715&lt;=VLOOKUP(E715,'Vendor Master'!$B$5:$Q$54,10,FALSE)),VLOOKUP(E715,'Vendor Master'!$B$5:$Q$54,11,FALSE),VLOOKUP(E715,'Vendor Master'!$B$5:$Q$54,6,FALSE))),""))</f>
        <v/>
      </c>
      <c r="N715" s="30">
        <f>IF(OR(E715="",I715="",M715=""),"",I715*M715)</f>
        <v/>
      </c>
      <c r="O715" s="30">
        <f>IF(OR(E715="",L715=""),"",L715-IF(N715="",0,N715))</f>
        <v/>
      </c>
      <c r="P715" s="26" t="n"/>
      <c r="Q715" s="23" t="n"/>
      <c r="R715" s="28" t="n"/>
      <c r="S715" s="22">
        <f>IF(OR(R715="",O715=""),"",IF(ROUND(R715,2)=ROUND(O715,2),"OK","CHECK"))</f>
        <v/>
      </c>
      <c r="T715" s="31">
        <f>IF(OR(R715="",O715=""),"",R715-O715)</f>
        <v/>
      </c>
      <c r="U715" s="19" t="n"/>
      <c r="V715" s="23" t="n"/>
      <c r="W715" s="32">
        <f>IF(V715="","",IFERROR(VLOOKUP(V715,'Challan Master'!$B$5:$D$124,3,FALSE),""))</f>
        <v/>
      </c>
      <c r="X715" s="22">
        <f>IF(V715="","",IFERROR(VLOOKUP(V715,'Challan Master'!$B$5:$D$124,2,FALSE),""))</f>
        <v/>
      </c>
      <c r="Y715" s="23" t="n"/>
    </row>
    <row r="716">
      <c r="A716" s="22">
        <f>IF(C716="","",ROW()-4)</f>
        <v/>
      </c>
      <c r="B716" s="22">
        <f>IF(C716="","",IF(MONTH(C716)&lt;=3,"Q4",IF(MONTH(C716)&lt;=6,"Q1",IF(MONTH(C716)&lt;=9,"Q2","Q3"))))</f>
        <v/>
      </c>
      <c r="C716" s="26" t="n"/>
      <c r="D716" s="23" t="n"/>
      <c r="E716" s="19" t="n"/>
      <c r="F716" s="22">
        <f>IF(E716="","",IFERROR(VLOOKUP(E716,'Vendor Master'!$B$5:$Q$54,2,FALSE),""))</f>
        <v/>
      </c>
      <c r="G716" s="22">
        <f>IF(E716="","",IFERROR(VLOOKUP(E716,'Vendor Master'!$B$5:$Q$54,4,FALSE),""))</f>
        <v/>
      </c>
      <c r="H716" s="20">
        <f>IF(E716="","",IFERROR(VLOOKUP(G716,'Rate Master'!$B$5:$C$16,2,FALSE),""))</f>
        <v/>
      </c>
      <c r="I716" s="28" t="n"/>
      <c r="J716" s="29">
        <f>IF(E716="","",IFERROR(IF(VLOOKUP(E716,'Vendor Master'!$B$5:$Q$54,12,FALSE)="Y",VLOOKUP(E716,'Vendor Master'!$B$5:$Q$54,14,FALSE),0),""))</f>
        <v/>
      </c>
      <c r="K716" s="30">
        <f>IF(OR(E716="",I716="",J716=""),"",I716*J716)</f>
        <v/>
      </c>
      <c r="L716" s="30">
        <f>IF(OR(E716="",I716=""),"",I716+IF(K716="",0,K716))</f>
        <v/>
      </c>
      <c r="M716" s="25">
        <f>IF(E716="","",IFERROR(IF(F716="",0.2,IF(AND(VLOOKUP(E716,'Vendor Master'!$B$5:$Q$54,7,FALSE)="Y",C716&gt;=VLOOKUP(E716,'Vendor Master'!$B$5:$Q$54,9,FALSE),C716&lt;=VLOOKUP(E716,'Vendor Master'!$B$5:$Q$54,10,FALSE)),VLOOKUP(E716,'Vendor Master'!$B$5:$Q$54,11,FALSE),VLOOKUP(E716,'Vendor Master'!$B$5:$Q$54,6,FALSE))),""))</f>
        <v/>
      </c>
      <c r="N716" s="30">
        <f>IF(OR(E716="",I716="",M716=""),"",I716*M716)</f>
        <v/>
      </c>
      <c r="O716" s="30">
        <f>IF(OR(E716="",L716=""),"",L716-IF(N716="",0,N716))</f>
        <v/>
      </c>
      <c r="P716" s="26" t="n"/>
      <c r="Q716" s="23" t="n"/>
      <c r="R716" s="28" t="n"/>
      <c r="S716" s="22">
        <f>IF(OR(R716="",O716=""),"",IF(ROUND(R716,2)=ROUND(O716,2),"OK","CHECK"))</f>
        <v/>
      </c>
      <c r="T716" s="31">
        <f>IF(OR(R716="",O716=""),"",R716-O716)</f>
        <v/>
      </c>
      <c r="U716" s="19" t="n"/>
      <c r="V716" s="23" t="n"/>
      <c r="W716" s="32">
        <f>IF(V716="","",IFERROR(VLOOKUP(V716,'Challan Master'!$B$5:$D$124,3,FALSE),""))</f>
        <v/>
      </c>
      <c r="X716" s="22">
        <f>IF(V716="","",IFERROR(VLOOKUP(V716,'Challan Master'!$B$5:$D$124,2,FALSE),""))</f>
        <v/>
      </c>
      <c r="Y716" s="23" t="n"/>
    </row>
    <row r="717">
      <c r="A717" s="22">
        <f>IF(C717="","",ROW()-4)</f>
        <v/>
      </c>
      <c r="B717" s="22">
        <f>IF(C717="","",IF(MONTH(C717)&lt;=3,"Q4",IF(MONTH(C717)&lt;=6,"Q1",IF(MONTH(C717)&lt;=9,"Q2","Q3"))))</f>
        <v/>
      </c>
      <c r="C717" s="26" t="n"/>
      <c r="D717" s="23" t="n"/>
      <c r="E717" s="19" t="n"/>
      <c r="F717" s="22">
        <f>IF(E717="","",IFERROR(VLOOKUP(E717,'Vendor Master'!$B$5:$Q$54,2,FALSE),""))</f>
        <v/>
      </c>
      <c r="G717" s="22">
        <f>IF(E717="","",IFERROR(VLOOKUP(E717,'Vendor Master'!$B$5:$Q$54,4,FALSE),""))</f>
        <v/>
      </c>
      <c r="H717" s="20">
        <f>IF(E717="","",IFERROR(VLOOKUP(G717,'Rate Master'!$B$5:$C$16,2,FALSE),""))</f>
        <v/>
      </c>
      <c r="I717" s="28" t="n"/>
      <c r="J717" s="29">
        <f>IF(E717="","",IFERROR(IF(VLOOKUP(E717,'Vendor Master'!$B$5:$Q$54,12,FALSE)="Y",VLOOKUP(E717,'Vendor Master'!$B$5:$Q$54,14,FALSE),0),""))</f>
        <v/>
      </c>
      <c r="K717" s="30">
        <f>IF(OR(E717="",I717="",J717=""),"",I717*J717)</f>
        <v/>
      </c>
      <c r="L717" s="30">
        <f>IF(OR(E717="",I717=""),"",I717+IF(K717="",0,K717))</f>
        <v/>
      </c>
      <c r="M717" s="25">
        <f>IF(E717="","",IFERROR(IF(F717="",0.2,IF(AND(VLOOKUP(E717,'Vendor Master'!$B$5:$Q$54,7,FALSE)="Y",C717&gt;=VLOOKUP(E717,'Vendor Master'!$B$5:$Q$54,9,FALSE),C717&lt;=VLOOKUP(E717,'Vendor Master'!$B$5:$Q$54,10,FALSE)),VLOOKUP(E717,'Vendor Master'!$B$5:$Q$54,11,FALSE),VLOOKUP(E717,'Vendor Master'!$B$5:$Q$54,6,FALSE))),""))</f>
        <v/>
      </c>
      <c r="N717" s="30">
        <f>IF(OR(E717="",I717="",M717=""),"",I717*M717)</f>
        <v/>
      </c>
      <c r="O717" s="30">
        <f>IF(OR(E717="",L717=""),"",L717-IF(N717="",0,N717))</f>
        <v/>
      </c>
      <c r="P717" s="26" t="n"/>
      <c r="Q717" s="23" t="n"/>
      <c r="R717" s="28" t="n"/>
      <c r="S717" s="22">
        <f>IF(OR(R717="",O717=""),"",IF(ROUND(R717,2)=ROUND(O717,2),"OK","CHECK"))</f>
        <v/>
      </c>
      <c r="T717" s="31">
        <f>IF(OR(R717="",O717=""),"",R717-O717)</f>
        <v/>
      </c>
      <c r="U717" s="19" t="n"/>
      <c r="V717" s="23" t="n"/>
      <c r="W717" s="32">
        <f>IF(V717="","",IFERROR(VLOOKUP(V717,'Challan Master'!$B$5:$D$124,3,FALSE),""))</f>
        <v/>
      </c>
      <c r="X717" s="22">
        <f>IF(V717="","",IFERROR(VLOOKUP(V717,'Challan Master'!$B$5:$D$124,2,FALSE),""))</f>
        <v/>
      </c>
      <c r="Y717" s="23" t="n"/>
    </row>
    <row r="718">
      <c r="A718" s="22">
        <f>IF(C718="","",ROW()-4)</f>
        <v/>
      </c>
      <c r="B718" s="22">
        <f>IF(C718="","",IF(MONTH(C718)&lt;=3,"Q4",IF(MONTH(C718)&lt;=6,"Q1",IF(MONTH(C718)&lt;=9,"Q2","Q3"))))</f>
        <v/>
      </c>
      <c r="C718" s="26" t="n"/>
      <c r="D718" s="23" t="n"/>
      <c r="E718" s="19" t="n"/>
      <c r="F718" s="22">
        <f>IF(E718="","",IFERROR(VLOOKUP(E718,'Vendor Master'!$B$5:$Q$54,2,FALSE),""))</f>
        <v/>
      </c>
      <c r="G718" s="22">
        <f>IF(E718="","",IFERROR(VLOOKUP(E718,'Vendor Master'!$B$5:$Q$54,4,FALSE),""))</f>
        <v/>
      </c>
      <c r="H718" s="20">
        <f>IF(E718="","",IFERROR(VLOOKUP(G718,'Rate Master'!$B$5:$C$16,2,FALSE),""))</f>
        <v/>
      </c>
      <c r="I718" s="28" t="n"/>
      <c r="J718" s="29">
        <f>IF(E718="","",IFERROR(IF(VLOOKUP(E718,'Vendor Master'!$B$5:$Q$54,12,FALSE)="Y",VLOOKUP(E718,'Vendor Master'!$B$5:$Q$54,14,FALSE),0),""))</f>
        <v/>
      </c>
      <c r="K718" s="30">
        <f>IF(OR(E718="",I718="",J718=""),"",I718*J718)</f>
        <v/>
      </c>
      <c r="L718" s="30">
        <f>IF(OR(E718="",I718=""),"",I718+IF(K718="",0,K718))</f>
        <v/>
      </c>
      <c r="M718" s="25">
        <f>IF(E718="","",IFERROR(IF(F718="",0.2,IF(AND(VLOOKUP(E718,'Vendor Master'!$B$5:$Q$54,7,FALSE)="Y",C718&gt;=VLOOKUP(E718,'Vendor Master'!$B$5:$Q$54,9,FALSE),C718&lt;=VLOOKUP(E718,'Vendor Master'!$B$5:$Q$54,10,FALSE)),VLOOKUP(E718,'Vendor Master'!$B$5:$Q$54,11,FALSE),VLOOKUP(E718,'Vendor Master'!$B$5:$Q$54,6,FALSE))),""))</f>
        <v/>
      </c>
      <c r="N718" s="30">
        <f>IF(OR(E718="",I718="",M718=""),"",I718*M718)</f>
        <v/>
      </c>
      <c r="O718" s="30">
        <f>IF(OR(E718="",L718=""),"",L718-IF(N718="",0,N718))</f>
        <v/>
      </c>
      <c r="P718" s="26" t="n"/>
      <c r="Q718" s="23" t="n"/>
      <c r="R718" s="28" t="n"/>
      <c r="S718" s="22">
        <f>IF(OR(R718="",O718=""),"",IF(ROUND(R718,2)=ROUND(O718,2),"OK","CHECK"))</f>
        <v/>
      </c>
      <c r="T718" s="31">
        <f>IF(OR(R718="",O718=""),"",R718-O718)</f>
        <v/>
      </c>
      <c r="U718" s="19" t="n"/>
      <c r="V718" s="23" t="n"/>
      <c r="W718" s="32">
        <f>IF(V718="","",IFERROR(VLOOKUP(V718,'Challan Master'!$B$5:$D$124,3,FALSE),""))</f>
        <v/>
      </c>
      <c r="X718" s="22">
        <f>IF(V718="","",IFERROR(VLOOKUP(V718,'Challan Master'!$B$5:$D$124,2,FALSE),""))</f>
        <v/>
      </c>
      <c r="Y718" s="23" t="n"/>
    </row>
    <row r="719">
      <c r="A719" s="22">
        <f>IF(C719="","",ROW()-4)</f>
        <v/>
      </c>
      <c r="B719" s="22">
        <f>IF(C719="","",IF(MONTH(C719)&lt;=3,"Q4",IF(MONTH(C719)&lt;=6,"Q1",IF(MONTH(C719)&lt;=9,"Q2","Q3"))))</f>
        <v/>
      </c>
      <c r="C719" s="26" t="n"/>
      <c r="D719" s="23" t="n"/>
      <c r="E719" s="19" t="n"/>
      <c r="F719" s="22">
        <f>IF(E719="","",IFERROR(VLOOKUP(E719,'Vendor Master'!$B$5:$Q$54,2,FALSE),""))</f>
        <v/>
      </c>
      <c r="G719" s="22">
        <f>IF(E719="","",IFERROR(VLOOKUP(E719,'Vendor Master'!$B$5:$Q$54,4,FALSE),""))</f>
        <v/>
      </c>
      <c r="H719" s="20">
        <f>IF(E719="","",IFERROR(VLOOKUP(G719,'Rate Master'!$B$5:$C$16,2,FALSE),""))</f>
        <v/>
      </c>
      <c r="I719" s="28" t="n"/>
      <c r="J719" s="29">
        <f>IF(E719="","",IFERROR(IF(VLOOKUP(E719,'Vendor Master'!$B$5:$Q$54,12,FALSE)="Y",VLOOKUP(E719,'Vendor Master'!$B$5:$Q$54,14,FALSE),0),""))</f>
        <v/>
      </c>
      <c r="K719" s="30">
        <f>IF(OR(E719="",I719="",J719=""),"",I719*J719)</f>
        <v/>
      </c>
      <c r="L719" s="30">
        <f>IF(OR(E719="",I719=""),"",I719+IF(K719="",0,K719))</f>
        <v/>
      </c>
      <c r="M719" s="25">
        <f>IF(E719="","",IFERROR(IF(F719="",0.2,IF(AND(VLOOKUP(E719,'Vendor Master'!$B$5:$Q$54,7,FALSE)="Y",C719&gt;=VLOOKUP(E719,'Vendor Master'!$B$5:$Q$54,9,FALSE),C719&lt;=VLOOKUP(E719,'Vendor Master'!$B$5:$Q$54,10,FALSE)),VLOOKUP(E719,'Vendor Master'!$B$5:$Q$54,11,FALSE),VLOOKUP(E719,'Vendor Master'!$B$5:$Q$54,6,FALSE))),""))</f>
        <v/>
      </c>
      <c r="N719" s="30">
        <f>IF(OR(E719="",I719="",M719=""),"",I719*M719)</f>
        <v/>
      </c>
      <c r="O719" s="30">
        <f>IF(OR(E719="",L719=""),"",L719-IF(N719="",0,N719))</f>
        <v/>
      </c>
      <c r="P719" s="26" t="n"/>
      <c r="Q719" s="23" t="n"/>
      <c r="R719" s="28" t="n"/>
      <c r="S719" s="22">
        <f>IF(OR(R719="",O719=""),"",IF(ROUND(R719,2)=ROUND(O719,2),"OK","CHECK"))</f>
        <v/>
      </c>
      <c r="T719" s="31">
        <f>IF(OR(R719="",O719=""),"",R719-O719)</f>
        <v/>
      </c>
      <c r="U719" s="19" t="n"/>
      <c r="V719" s="23" t="n"/>
      <c r="W719" s="32">
        <f>IF(V719="","",IFERROR(VLOOKUP(V719,'Challan Master'!$B$5:$D$124,3,FALSE),""))</f>
        <v/>
      </c>
      <c r="X719" s="22">
        <f>IF(V719="","",IFERROR(VLOOKUP(V719,'Challan Master'!$B$5:$D$124,2,FALSE),""))</f>
        <v/>
      </c>
      <c r="Y719" s="23" t="n"/>
    </row>
    <row r="720">
      <c r="A720" s="22">
        <f>IF(C720="","",ROW()-4)</f>
        <v/>
      </c>
      <c r="B720" s="22">
        <f>IF(C720="","",IF(MONTH(C720)&lt;=3,"Q4",IF(MONTH(C720)&lt;=6,"Q1",IF(MONTH(C720)&lt;=9,"Q2","Q3"))))</f>
        <v/>
      </c>
      <c r="C720" s="26" t="n"/>
      <c r="D720" s="23" t="n"/>
      <c r="E720" s="19" t="n"/>
      <c r="F720" s="22">
        <f>IF(E720="","",IFERROR(VLOOKUP(E720,'Vendor Master'!$B$5:$Q$54,2,FALSE),""))</f>
        <v/>
      </c>
      <c r="G720" s="22">
        <f>IF(E720="","",IFERROR(VLOOKUP(E720,'Vendor Master'!$B$5:$Q$54,4,FALSE),""))</f>
        <v/>
      </c>
      <c r="H720" s="20">
        <f>IF(E720="","",IFERROR(VLOOKUP(G720,'Rate Master'!$B$5:$C$16,2,FALSE),""))</f>
        <v/>
      </c>
      <c r="I720" s="28" t="n"/>
      <c r="J720" s="29">
        <f>IF(E720="","",IFERROR(IF(VLOOKUP(E720,'Vendor Master'!$B$5:$Q$54,12,FALSE)="Y",VLOOKUP(E720,'Vendor Master'!$B$5:$Q$54,14,FALSE),0),""))</f>
        <v/>
      </c>
      <c r="K720" s="30">
        <f>IF(OR(E720="",I720="",J720=""),"",I720*J720)</f>
        <v/>
      </c>
      <c r="L720" s="30">
        <f>IF(OR(E720="",I720=""),"",I720+IF(K720="",0,K720))</f>
        <v/>
      </c>
      <c r="M720" s="25">
        <f>IF(E720="","",IFERROR(IF(F720="",0.2,IF(AND(VLOOKUP(E720,'Vendor Master'!$B$5:$Q$54,7,FALSE)="Y",C720&gt;=VLOOKUP(E720,'Vendor Master'!$B$5:$Q$54,9,FALSE),C720&lt;=VLOOKUP(E720,'Vendor Master'!$B$5:$Q$54,10,FALSE)),VLOOKUP(E720,'Vendor Master'!$B$5:$Q$54,11,FALSE),VLOOKUP(E720,'Vendor Master'!$B$5:$Q$54,6,FALSE))),""))</f>
        <v/>
      </c>
      <c r="N720" s="30">
        <f>IF(OR(E720="",I720="",M720=""),"",I720*M720)</f>
        <v/>
      </c>
      <c r="O720" s="30">
        <f>IF(OR(E720="",L720=""),"",L720-IF(N720="",0,N720))</f>
        <v/>
      </c>
      <c r="P720" s="26" t="n"/>
      <c r="Q720" s="23" t="n"/>
      <c r="R720" s="28" t="n"/>
      <c r="S720" s="22">
        <f>IF(OR(R720="",O720=""),"",IF(ROUND(R720,2)=ROUND(O720,2),"OK","CHECK"))</f>
        <v/>
      </c>
      <c r="T720" s="31">
        <f>IF(OR(R720="",O720=""),"",R720-O720)</f>
        <v/>
      </c>
      <c r="U720" s="19" t="n"/>
      <c r="V720" s="23" t="n"/>
      <c r="W720" s="32">
        <f>IF(V720="","",IFERROR(VLOOKUP(V720,'Challan Master'!$B$5:$D$124,3,FALSE),""))</f>
        <v/>
      </c>
      <c r="X720" s="22">
        <f>IF(V720="","",IFERROR(VLOOKUP(V720,'Challan Master'!$B$5:$D$124,2,FALSE),""))</f>
        <v/>
      </c>
      <c r="Y720" s="23" t="n"/>
    </row>
    <row r="721">
      <c r="A721" s="22">
        <f>IF(C721="","",ROW()-4)</f>
        <v/>
      </c>
      <c r="B721" s="22">
        <f>IF(C721="","",IF(MONTH(C721)&lt;=3,"Q4",IF(MONTH(C721)&lt;=6,"Q1",IF(MONTH(C721)&lt;=9,"Q2","Q3"))))</f>
        <v/>
      </c>
      <c r="C721" s="26" t="n"/>
      <c r="D721" s="23" t="n"/>
      <c r="E721" s="19" t="n"/>
      <c r="F721" s="22">
        <f>IF(E721="","",IFERROR(VLOOKUP(E721,'Vendor Master'!$B$5:$Q$54,2,FALSE),""))</f>
        <v/>
      </c>
      <c r="G721" s="22">
        <f>IF(E721="","",IFERROR(VLOOKUP(E721,'Vendor Master'!$B$5:$Q$54,4,FALSE),""))</f>
        <v/>
      </c>
      <c r="H721" s="20">
        <f>IF(E721="","",IFERROR(VLOOKUP(G721,'Rate Master'!$B$5:$C$16,2,FALSE),""))</f>
        <v/>
      </c>
      <c r="I721" s="28" t="n"/>
      <c r="J721" s="29">
        <f>IF(E721="","",IFERROR(IF(VLOOKUP(E721,'Vendor Master'!$B$5:$Q$54,12,FALSE)="Y",VLOOKUP(E721,'Vendor Master'!$B$5:$Q$54,14,FALSE),0),""))</f>
        <v/>
      </c>
      <c r="K721" s="30">
        <f>IF(OR(E721="",I721="",J721=""),"",I721*J721)</f>
        <v/>
      </c>
      <c r="L721" s="30">
        <f>IF(OR(E721="",I721=""),"",I721+IF(K721="",0,K721))</f>
        <v/>
      </c>
      <c r="M721" s="25">
        <f>IF(E721="","",IFERROR(IF(F721="",0.2,IF(AND(VLOOKUP(E721,'Vendor Master'!$B$5:$Q$54,7,FALSE)="Y",C721&gt;=VLOOKUP(E721,'Vendor Master'!$B$5:$Q$54,9,FALSE),C721&lt;=VLOOKUP(E721,'Vendor Master'!$B$5:$Q$54,10,FALSE)),VLOOKUP(E721,'Vendor Master'!$B$5:$Q$54,11,FALSE),VLOOKUP(E721,'Vendor Master'!$B$5:$Q$54,6,FALSE))),""))</f>
        <v/>
      </c>
      <c r="N721" s="30">
        <f>IF(OR(E721="",I721="",M721=""),"",I721*M721)</f>
        <v/>
      </c>
      <c r="O721" s="30">
        <f>IF(OR(E721="",L721=""),"",L721-IF(N721="",0,N721))</f>
        <v/>
      </c>
      <c r="P721" s="26" t="n"/>
      <c r="Q721" s="23" t="n"/>
      <c r="R721" s="28" t="n"/>
      <c r="S721" s="22">
        <f>IF(OR(R721="",O721=""),"",IF(ROUND(R721,2)=ROUND(O721,2),"OK","CHECK"))</f>
        <v/>
      </c>
      <c r="T721" s="31">
        <f>IF(OR(R721="",O721=""),"",R721-O721)</f>
        <v/>
      </c>
      <c r="U721" s="19" t="n"/>
      <c r="V721" s="23" t="n"/>
      <c r="W721" s="32">
        <f>IF(V721="","",IFERROR(VLOOKUP(V721,'Challan Master'!$B$5:$D$124,3,FALSE),""))</f>
        <v/>
      </c>
      <c r="X721" s="22">
        <f>IF(V721="","",IFERROR(VLOOKUP(V721,'Challan Master'!$B$5:$D$124,2,FALSE),""))</f>
        <v/>
      </c>
      <c r="Y721" s="23" t="n"/>
    </row>
    <row r="722">
      <c r="A722" s="22">
        <f>IF(C722="","",ROW()-4)</f>
        <v/>
      </c>
      <c r="B722" s="22">
        <f>IF(C722="","",IF(MONTH(C722)&lt;=3,"Q4",IF(MONTH(C722)&lt;=6,"Q1",IF(MONTH(C722)&lt;=9,"Q2","Q3"))))</f>
        <v/>
      </c>
      <c r="C722" s="26" t="n"/>
      <c r="D722" s="23" t="n"/>
      <c r="E722" s="19" t="n"/>
      <c r="F722" s="22">
        <f>IF(E722="","",IFERROR(VLOOKUP(E722,'Vendor Master'!$B$5:$Q$54,2,FALSE),""))</f>
        <v/>
      </c>
      <c r="G722" s="22">
        <f>IF(E722="","",IFERROR(VLOOKUP(E722,'Vendor Master'!$B$5:$Q$54,4,FALSE),""))</f>
        <v/>
      </c>
      <c r="H722" s="20">
        <f>IF(E722="","",IFERROR(VLOOKUP(G722,'Rate Master'!$B$5:$C$16,2,FALSE),""))</f>
        <v/>
      </c>
      <c r="I722" s="28" t="n"/>
      <c r="J722" s="29">
        <f>IF(E722="","",IFERROR(IF(VLOOKUP(E722,'Vendor Master'!$B$5:$Q$54,12,FALSE)="Y",VLOOKUP(E722,'Vendor Master'!$B$5:$Q$54,14,FALSE),0),""))</f>
        <v/>
      </c>
      <c r="K722" s="30">
        <f>IF(OR(E722="",I722="",J722=""),"",I722*J722)</f>
        <v/>
      </c>
      <c r="L722" s="30">
        <f>IF(OR(E722="",I722=""),"",I722+IF(K722="",0,K722))</f>
        <v/>
      </c>
      <c r="M722" s="25">
        <f>IF(E722="","",IFERROR(IF(F722="",0.2,IF(AND(VLOOKUP(E722,'Vendor Master'!$B$5:$Q$54,7,FALSE)="Y",C722&gt;=VLOOKUP(E722,'Vendor Master'!$B$5:$Q$54,9,FALSE),C722&lt;=VLOOKUP(E722,'Vendor Master'!$B$5:$Q$54,10,FALSE)),VLOOKUP(E722,'Vendor Master'!$B$5:$Q$54,11,FALSE),VLOOKUP(E722,'Vendor Master'!$B$5:$Q$54,6,FALSE))),""))</f>
        <v/>
      </c>
      <c r="N722" s="30">
        <f>IF(OR(E722="",I722="",M722=""),"",I722*M722)</f>
        <v/>
      </c>
      <c r="O722" s="30">
        <f>IF(OR(E722="",L722=""),"",L722-IF(N722="",0,N722))</f>
        <v/>
      </c>
      <c r="P722" s="26" t="n"/>
      <c r="Q722" s="23" t="n"/>
      <c r="R722" s="28" t="n"/>
      <c r="S722" s="22">
        <f>IF(OR(R722="",O722=""),"",IF(ROUND(R722,2)=ROUND(O722,2),"OK","CHECK"))</f>
        <v/>
      </c>
      <c r="T722" s="31">
        <f>IF(OR(R722="",O722=""),"",R722-O722)</f>
        <v/>
      </c>
      <c r="U722" s="19" t="n"/>
      <c r="V722" s="23" t="n"/>
      <c r="W722" s="32">
        <f>IF(V722="","",IFERROR(VLOOKUP(V722,'Challan Master'!$B$5:$D$124,3,FALSE),""))</f>
        <v/>
      </c>
      <c r="X722" s="22">
        <f>IF(V722="","",IFERROR(VLOOKUP(V722,'Challan Master'!$B$5:$D$124,2,FALSE),""))</f>
        <v/>
      </c>
      <c r="Y722" s="23" t="n"/>
    </row>
    <row r="723">
      <c r="A723" s="22">
        <f>IF(C723="","",ROW()-4)</f>
        <v/>
      </c>
      <c r="B723" s="22">
        <f>IF(C723="","",IF(MONTH(C723)&lt;=3,"Q4",IF(MONTH(C723)&lt;=6,"Q1",IF(MONTH(C723)&lt;=9,"Q2","Q3"))))</f>
        <v/>
      </c>
      <c r="C723" s="26" t="n"/>
      <c r="D723" s="23" t="n"/>
      <c r="E723" s="19" t="n"/>
      <c r="F723" s="22">
        <f>IF(E723="","",IFERROR(VLOOKUP(E723,'Vendor Master'!$B$5:$Q$54,2,FALSE),""))</f>
        <v/>
      </c>
      <c r="G723" s="22">
        <f>IF(E723="","",IFERROR(VLOOKUP(E723,'Vendor Master'!$B$5:$Q$54,4,FALSE),""))</f>
        <v/>
      </c>
      <c r="H723" s="20">
        <f>IF(E723="","",IFERROR(VLOOKUP(G723,'Rate Master'!$B$5:$C$16,2,FALSE),""))</f>
        <v/>
      </c>
      <c r="I723" s="28" t="n"/>
      <c r="J723" s="29">
        <f>IF(E723="","",IFERROR(IF(VLOOKUP(E723,'Vendor Master'!$B$5:$Q$54,12,FALSE)="Y",VLOOKUP(E723,'Vendor Master'!$B$5:$Q$54,14,FALSE),0),""))</f>
        <v/>
      </c>
      <c r="K723" s="30">
        <f>IF(OR(E723="",I723="",J723=""),"",I723*J723)</f>
        <v/>
      </c>
      <c r="L723" s="30">
        <f>IF(OR(E723="",I723=""),"",I723+IF(K723="",0,K723))</f>
        <v/>
      </c>
      <c r="M723" s="25">
        <f>IF(E723="","",IFERROR(IF(F723="",0.2,IF(AND(VLOOKUP(E723,'Vendor Master'!$B$5:$Q$54,7,FALSE)="Y",C723&gt;=VLOOKUP(E723,'Vendor Master'!$B$5:$Q$54,9,FALSE),C723&lt;=VLOOKUP(E723,'Vendor Master'!$B$5:$Q$54,10,FALSE)),VLOOKUP(E723,'Vendor Master'!$B$5:$Q$54,11,FALSE),VLOOKUP(E723,'Vendor Master'!$B$5:$Q$54,6,FALSE))),""))</f>
        <v/>
      </c>
      <c r="N723" s="30">
        <f>IF(OR(E723="",I723="",M723=""),"",I723*M723)</f>
        <v/>
      </c>
      <c r="O723" s="30">
        <f>IF(OR(E723="",L723=""),"",L723-IF(N723="",0,N723))</f>
        <v/>
      </c>
      <c r="P723" s="26" t="n"/>
      <c r="Q723" s="23" t="n"/>
      <c r="R723" s="28" t="n"/>
      <c r="S723" s="22">
        <f>IF(OR(R723="",O723=""),"",IF(ROUND(R723,2)=ROUND(O723,2),"OK","CHECK"))</f>
        <v/>
      </c>
      <c r="T723" s="31">
        <f>IF(OR(R723="",O723=""),"",R723-O723)</f>
        <v/>
      </c>
      <c r="U723" s="19" t="n"/>
      <c r="V723" s="23" t="n"/>
      <c r="W723" s="32">
        <f>IF(V723="","",IFERROR(VLOOKUP(V723,'Challan Master'!$B$5:$D$124,3,FALSE),""))</f>
        <v/>
      </c>
      <c r="X723" s="22">
        <f>IF(V723="","",IFERROR(VLOOKUP(V723,'Challan Master'!$B$5:$D$124,2,FALSE),""))</f>
        <v/>
      </c>
      <c r="Y723" s="23" t="n"/>
    </row>
    <row r="724">
      <c r="A724" s="22">
        <f>IF(C724="","",ROW()-4)</f>
        <v/>
      </c>
      <c r="B724" s="22">
        <f>IF(C724="","",IF(MONTH(C724)&lt;=3,"Q4",IF(MONTH(C724)&lt;=6,"Q1",IF(MONTH(C724)&lt;=9,"Q2","Q3"))))</f>
        <v/>
      </c>
      <c r="C724" s="26" t="n"/>
      <c r="D724" s="23" t="n"/>
      <c r="E724" s="19" t="n"/>
      <c r="F724" s="22">
        <f>IF(E724="","",IFERROR(VLOOKUP(E724,'Vendor Master'!$B$5:$Q$54,2,FALSE),""))</f>
        <v/>
      </c>
      <c r="G724" s="22">
        <f>IF(E724="","",IFERROR(VLOOKUP(E724,'Vendor Master'!$B$5:$Q$54,4,FALSE),""))</f>
        <v/>
      </c>
      <c r="H724" s="20">
        <f>IF(E724="","",IFERROR(VLOOKUP(G724,'Rate Master'!$B$5:$C$16,2,FALSE),""))</f>
        <v/>
      </c>
      <c r="I724" s="28" t="n"/>
      <c r="J724" s="29">
        <f>IF(E724="","",IFERROR(IF(VLOOKUP(E724,'Vendor Master'!$B$5:$Q$54,12,FALSE)="Y",VLOOKUP(E724,'Vendor Master'!$B$5:$Q$54,14,FALSE),0),""))</f>
        <v/>
      </c>
      <c r="K724" s="30">
        <f>IF(OR(E724="",I724="",J724=""),"",I724*J724)</f>
        <v/>
      </c>
      <c r="L724" s="30">
        <f>IF(OR(E724="",I724=""),"",I724+IF(K724="",0,K724))</f>
        <v/>
      </c>
      <c r="M724" s="25">
        <f>IF(E724="","",IFERROR(IF(F724="",0.2,IF(AND(VLOOKUP(E724,'Vendor Master'!$B$5:$Q$54,7,FALSE)="Y",C724&gt;=VLOOKUP(E724,'Vendor Master'!$B$5:$Q$54,9,FALSE),C724&lt;=VLOOKUP(E724,'Vendor Master'!$B$5:$Q$54,10,FALSE)),VLOOKUP(E724,'Vendor Master'!$B$5:$Q$54,11,FALSE),VLOOKUP(E724,'Vendor Master'!$B$5:$Q$54,6,FALSE))),""))</f>
        <v/>
      </c>
      <c r="N724" s="30">
        <f>IF(OR(E724="",I724="",M724=""),"",I724*M724)</f>
        <v/>
      </c>
      <c r="O724" s="30">
        <f>IF(OR(E724="",L724=""),"",L724-IF(N724="",0,N724))</f>
        <v/>
      </c>
      <c r="P724" s="26" t="n"/>
      <c r="Q724" s="23" t="n"/>
      <c r="R724" s="28" t="n"/>
      <c r="S724" s="22">
        <f>IF(OR(R724="",O724=""),"",IF(ROUND(R724,2)=ROUND(O724,2),"OK","CHECK"))</f>
        <v/>
      </c>
      <c r="T724" s="31">
        <f>IF(OR(R724="",O724=""),"",R724-O724)</f>
        <v/>
      </c>
      <c r="U724" s="19" t="n"/>
      <c r="V724" s="23" t="n"/>
      <c r="W724" s="32">
        <f>IF(V724="","",IFERROR(VLOOKUP(V724,'Challan Master'!$B$5:$D$124,3,FALSE),""))</f>
        <v/>
      </c>
      <c r="X724" s="22">
        <f>IF(V724="","",IFERROR(VLOOKUP(V724,'Challan Master'!$B$5:$D$124,2,FALSE),""))</f>
        <v/>
      </c>
      <c r="Y724" s="23" t="n"/>
    </row>
    <row r="725">
      <c r="A725" s="22">
        <f>IF(C725="","",ROW()-4)</f>
        <v/>
      </c>
      <c r="B725" s="22">
        <f>IF(C725="","",IF(MONTH(C725)&lt;=3,"Q4",IF(MONTH(C725)&lt;=6,"Q1",IF(MONTH(C725)&lt;=9,"Q2","Q3"))))</f>
        <v/>
      </c>
      <c r="C725" s="26" t="n"/>
      <c r="D725" s="23" t="n"/>
      <c r="E725" s="19" t="n"/>
      <c r="F725" s="22">
        <f>IF(E725="","",IFERROR(VLOOKUP(E725,'Vendor Master'!$B$5:$Q$54,2,FALSE),""))</f>
        <v/>
      </c>
      <c r="G725" s="22">
        <f>IF(E725="","",IFERROR(VLOOKUP(E725,'Vendor Master'!$B$5:$Q$54,4,FALSE),""))</f>
        <v/>
      </c>
      <c r="H725" s="20">
        <f>IF(E725="","",IFERROR(VLOOKUP(G725,'Rate Master'!$B$5:$C$16,2,FALSE),""))</f>
        <v/>
      </c>
      <c r="I725" s="28" t="n"/>
      <c r="J725" s="29">
        <f>IF(E725="","",IFERROR(IF(VLOOKUP(E725,'Vendor Master'!$B$5:$Q$54,12,FALSE)="Y",VLOOKUP(E725,'Vendor Master'!$B$5:$Q$54,14,FALSE),0),""))</f>
        <v/>
      </c>
      <c r="K725" s="30">
        <f>IF(OR(E725="",I725="",J725=""),"",I725*J725)</f>
        <v/>
      </c>
      <c r="L725" s="30">
        <f>IF(OR(E725="",I725=""),"",I725+IF(K725="",0,K725))</f>
        <v/>
      </c>
      <c r="M725" s="25">
        <f>IF(E725="","",IFERROR(IF(F725="",0.2,IF(AND(VLOOKUP(E725,'Vendor Master'!$B$5:$Q$54,7,FALSE)="Y",C725&gt;=VLOOKUP(E725,'Vendor Master'!$B$5:$Q$54,9,FALSE),C725&lt;=VLOOKUP(E725,'Vendor Master'!$B$5:$Q$54,10,FALSE)),VLOOKUP(E725,'Vendor Master'!$B$5:$Q$54,11,FALSE),VLOOKUP(E725,'Vendor Master'!$B$5:$Q$54,6,FALSE))),""))</f>
        <v/>
      </c>
      <c r="N725" s="30">
        <f>IF(OR(E725="",I725="",M725=""),"",I725*M725)</f>
        <v/>
      </c>
      <c r="O725" s="30">
        <f>IF(OR(E725="",L725=""),"",L725-IF(N725="",0,N725))</f>
        <v/>
      </c>
      <c r="P725" s="26" t="n"/>
      <c r="Q725" s="23" t="n"/>
      <c r="R725" s="28" t="n"/>
      <c r="S725" s="22">
        <f>IF(OR(R725="",O725=""),"",IF(ROUND(R725,2)=ROUND(O725,2),"OK","CHECK"))</f>
        <v/>
      </c>
      <c r="T725" s="31">
        <f>IF(OR(R725="",O725=""),"",R725-O725)</f>
        <v/>
      </c>
      <c r="U725" s="19" t="n"/>
      <c r="V725" s="23" t="n"/>
      <c r="W725" s="32">
        <f>IF(V725="","",IFERROR(VLOOKUP(V725,'Challan Master'!$B$5:$D$124,3,FALSE),""))</f>
        <v/>
      </c>
      <c r="X725" s="22">
        <f>IF(V725="","",IFERROR(VLOOKUP(V725,'Challan Master'!$B$5:$D$124,2,FALSE),""))</f>
        <v/>
      </c>
      <c r="Y725" s="23" t="n"/>
    </row>
    <row r="726">
      <c r="A726" s="22">
        <f>IF(C726="","",ROW()-4)</f>
        <v/>
      </c>
      <c r="B726" s="22">
        <f>IF(C726="","",IF(MONTH(C726)&lt;=3,"Q4",IF(MONTH(C726)&lt;=6,"Q1",IF(MONTH(C726)&lt;=9,"Q2","Q3"))))</f>
        <v/>
      </c>
      <c r="C726" s="26" t="n"/>
      <c r="D726" s="23" t="n"/>
      <c r="E726" s="19" t="n"/>
      <c r="F726" s="22">
        <f>IF(E726="","",IFERROR(VLOOKUP(E726,'Vendor Master'!$B$5:$Q$54,2,FALSE),""))</f>
        <v/>
      </c>
      <c r="G726" s="22">
        <f>IF(E726="","",IFERROR(VLOOKUP(E726,'Vendor Master'!$B$5:$Q$54,4,FALSE),""))</f>
        <v/>
      </c>
      <c r="H726" s="20">
        <f>IF(E726="","",IFERROR(VLOOKUP(G726,'Rate Master'!$B$5:$C$16,2,FALSE),""))</f>
        <v/>
      </c>
      <c r="I726" s="28" t="n"/>
      <c r="J726" s="29">
        <f>IF(E726="","",IFERROR(IF(VLOOKUP(E726,'Vendor Master'!$B$5:$Q$54,12,FALSE)="Y",VLOOKUP(E726,'Vendor Master'!$B$5:$Q$54,14,FALSE),0),""))</f>
        <v/>
      </c>
      <c r="K726" s="30">
        <f>IF(OR(E726="",I726="",J726=""),"",I726*J726)</f>
        <v/>
      </c>
      <c r="L726" s="30">
        <f>IF(OR(E726="",I726=""),"",I726+IF(K726="",0,K726))</f>
        <v/>
      </c>
      <c r="M726" s="25">
        <f>IF(E726="","",IFERROR(IF(F726="",0.2,IF(AND(VLOOKUP(E726,'Vendor Master'!$B$5:$Q$54,7,FALSE)="Y",C726&gt;=VLOOKUP(E726,'Vendor Master'!$B$5:$Q$54,9,FALSE),C726&lt;=VLOOKUP(E726,'Vendor Master'!$B$5:$Q$54,10,FALSE)),VLOOKUP(E726,'Vendor Master'!$B$5:$Q$54,11,FALSE),VLOOKUP(E726,'Vendor Master'!$B$5:$Q$54,6,FALSE))),""))</f>
        <v/>
      </c>
      <c r="N726" s="30">
        <f>IF(OR(E726="",I726="",M726=""),"",I726*M726)</f>
        <v/>
      </c>
      <c r="O726" s="30">
        <f>IF(OR(E726="",L726=""),"",L726-IF(N726="",0,N726))</f>
        <v/>
      </c>
      <c r="P726" s="26" t="n"/>
      <c r="Q726" s="23" t="n"/>
      <c r="R726" s="28" t="n"/>
      <c r="S726" s="22">
        <f>IF(OR(R726="",O726=""),"",IF(ROUND(R726,2)=ROUND(O726,2),"OK","CHECK"))</f>
        <v/>
      </c>
      <c r="T726" s="31">
        <f>IF(OR(R726="",O726=""),"",R726-O726)</f>
        <v/>
      </c>
      <c r="U726" s="19" t="n"/>
      <c r="V726" s="23" t="n"/>
      <c r="W726" s="32">
        <f>IF(V726="","",IFERROR(VLOOKUP(V726,'Challan Master'!$B$5:$D$124,3,FALSE),""))</f>
        <v/>
      </c>
      <c r="X726" s="22">
        <f>IF(V726="","",IFERROR(VLOOKUP(V726,'Challan Master'!$B$5:$D$124,2,FALSE),""))</f>
        <v/>
      </c>
      <c r="Y726" s="23" t="n"/>
    </row>
    <row r="727">
      <c r="A727" s="22">
        <f>IF(C727="","",ROW()-4)</f>
        <v/>
      </c>
      <c r="B727" s="22">
        <f>IF(C727="","",IF(MONTH(C727)&lt;=3,"Q4",IF(MONTH(C727)&lt;=6,"Q1",IF(MONTH(C727)&lt;=9,"Q2","Q3"))))</f>
        <v/>
      </c>
      <c r="C727" s="26" t="n"/>
      <c r="D727" s="23" t="n"/>
      <c r="E727" s="19" t="n"/>
      <c r="F727" s="22">
        <f>IF(E727="","",IFERROR(VLOOKUP(E727,'Vendor Master'!$B$5:$Q$54,2,FALSE),""))</f>
        <v/>
      </c>
      <c r="G727" s="22">
        <f>IF(E727="","",IFERROR(VLOOKUP(E727,'Vendor Master'!$B$5:$Q$54,4,FALSE),""))</f>
        <v/>
      </c>
      <c r="H727" s="20">
        <f>IF(E727="","",IFERROR(VLOOKUP(G727,'Rate Master'!$B$5:$C$16,2,FALSE),""))</f>
        <v/>
      </c>
      <c r="I727" s="28" t="n"/>
      <c r="J727" s="29">
        <f>IF(E727="","",IFERROR(IF(VLOOKUP(E727,'Vendor Master'!$B$5:$Q$54,12,FALSE)="Y",VLOOKUP(E727,'Vendor Master'!$B$5:$Q$54,14,FALSE),0),""))</f>
        <v/>
      </c>
      <c r="K727" s="30">
        <f>IF(OR(E727="",I727="",J727=""),"",I727*J727)</f>
        <v/>
      </c>
      <c r="L727" s="30">
        <f>IF(OR(E727="",I727=""),"",I727+IF(K727="",0,K727))</f>
        <v/>
      </c>
      <c r="M727" s="25">
        <f>IF(E727="","",IFERROR(IF(F727="",0.2,IF(AND(VLOOKUP(E727,'Vendor Master'!$B$5:$Q$54,7,FALSE)="Y",C727&gt;=VLOOKUP(E727,'Vendor Master'!$B$5:$Q$54,9,FALSE),C727&lt;=VLOOKUP(E727,'Vendor Master'!$B$5:$Q$54,10,FALSE)),VLOOKUP(E727,'Vendor Master'!$B$5:$Q$54,11,FALSE),VLOOKUP(E727,'Vendor Master'!$B$5:$Q$54,6,FALSE))),""))</f>
        <v/>
      </c>
      <c r="N727" s="30">
        <f>IF(OR(E727="",I727="",M727=""),"",I727*M727)</f>
        <v/>
      </c>
      <c r="O727" s="30">
        <f>IF(OR(E727="",L727=""),"",L727-IF(N727="",0,N727))</f>
        <v/>
      </c>
      <c r="P727" s="26" t="n"/>
      <c r="Q727" s="23" t="n"/>
      <c r="R727" s="28" t="n"/>
      <c r="S727" s="22">
        <f>IF(OR(R727="",O727=""),"",IF(ROUND(R727,2)=ROUND(O727,2),"OK","CHECK"))</f>
        <v/>
      </c>
      <c r="T727" s="31">
        <f>IF(OR(R727="",O727=""),"",R727-O727)</f>
        <v/>
      </c>
      <c r="U727" s="19" t="n"/>
      <c r="V727" s="23" t="n"/>
      <c r="W727" s="32">
        <f>IF(V727="","",IFERROR(VLOOKUP(V727,'Challan Master'!$B$5:$D$124,3,FALSE),""))</f>
        <v/>
      </c>
      <c r="X727" s="22">
        <f>IF(V727="","",IFERROR(VLOOKUP(V727,'Challan Master'!$B$5:$D$124,2,FALSE),""))</f>
        <v/>
      </c>
      <c r="Y727" s="23" t="n"/>
    </row>
    <row r="728">
      <c r="A728" s="22">
        <f>IF(C728="","",ROW()-4)</f>
        <v/>
      </c>
      <c r="B728" s="22">
        <f>IF(C728="","",IF(MONTH(C728)&lt;=3,"Q4",IF(MONTH(C728)&lt;=6,"Q1",IF(MONTH(C728)&lt;=9,"Q2","Q3"))))</f>
        <v/>
      </c>
      <c r="C728" s="26" t="n"/>
      <c r="D728" s="23" t="n"/>
      <c r="E728" s="19" t="n"/>
      <c r="F728" s="22">
        <f>IF(E728="","",IFERROR(VLOOKUP(E728,'Vendor Master'!$B$5:$Q$54,2,FALSE),""))</f>
        <v/>
      </c>
      <c r="G728" s="22">
        <f>IF(E728="","",IFERROR(VLOOKUP(E728,'Vendor Master'!$B$5:$Q$54,4,FALSE),""))</f>
        <v/>
      </c>
      <c r="H728" s="20">
        <f>IF(E728="","",IFERROR(VLOOKUP(G728,'Rate Master'!$B$5:$C$16,2,FALSE),""))</f>
        <v/>
      </c>
      <c r="I728" s="28" t="n"/>
      <c r="J728" s="29">
        <f>IF(E728="","",IFERROR(IF(VLOOKUP(E728,'Vendor Master'!$B$5:$Q$54,12,FALSE)="Y",VLOOKUP(E728,'Vendor Master'!$B$5:$Q$54,14,FALSE),0),""))</f>
        <v/>
      </c>
      <c r="K728" s="30">
        <f>IF(OR(E728="",I728="",J728=""),"",I728*J728)</f>
        <v/>
      </c>
      <c r="L728" s="30">
        <f>IF(OR(E728="",I728=""),"",I728+IF(K728="",0,K728))</f>
        <v/>
      </c>
      <c r="M728" s="25">
        <f>IF(E728="","",IFERROR(IF(F728="",0.2,IF(AND(VLOOKUP(E728,'Vendor Master'!$B$5:$Q$54,7,FALSE)="Y",C728&gt;=VLOOKUP(E728,'Vendor Master'!$B$5:$Q$54,9,FALSE),C728&lt;=VLOOKUP(E728,'Vendor Master'!$B$5:$Q$54,10,FALSE)),VLOOKUP(E728,'Vendor Master'!$B$5:$Q$54,11,FALSE),VLOOKUP(E728,'Vendor Master'!$B$5:$Q$54,6,FALSE))),""))</f>
        <v/>
      </c>
      <c r="N728" s="30">
        <f>IF(OR(E728="",I728="",M728=""),"",I728*M728)</f>
        <v/>
      </c>
      <c r="O728" s="30">
        <f>IF(OR(E728="",L728=""),"",L728-IF(N728="",0,N728))</f>
        <v/>
      </c>
      <c r="P728" s="26" t="n"/>
      <c r="Q728" s="23" t="n"/>
      <c r="R728" s="28" t="n"/>
      <c r="S728" s="22">
        <f>IF(OR(R728="",O728=""),"",IF(ROUND(R728,2)=ROUND(O728,2),"OK","CHECK"))</f>
        <v/>
      </c>
      <c r="T728" s="31">
        <f>IF(OR(R728="",O728=""),"",R728-O728)</f>
        <v/>
      </c>
      <c r="U728" s="19" t="n"/>
      <c r="V728" s="23" t="n"/>
      <c r="W728" s="32">
        <f>IF(V728="","",IFERROR(VLOOKUP(V728,'Challan Master'!$B$5:$D$124,3,FALSE),""))</f>
        <v/>
      </c>
      <c r="X728" s="22">
        <f>IF(V728="","",IFERROR(VLOOKUP(V728,'Challan Master'!$B$5:$D$124,2,FALSE),""))</f>
        <v/>
      </c>
      <c r="Y728" s="23" t="n"/>
    </row>
    <row r="729">
      <c r="A729" s="22">
        <f>IF(C729="","",ROW()-4)</f>
        <v/>
      </c>
      <c r="B729" s="22">
        <f>IF(C729="","",IF(MONTH(C729)&lt;=3,"Q4",IF(MONTH(C729)&lt;=6,"Q1",IF(MONTH(C729)&lt;=9,"Q2","Q3"))))</f>
        <v/>
      </c>
      <c r="C729" s="26" t="n"/>
      <c r="D729" s="23" t="n"/>
      <c r="E729" s="19" t="n"/>
      <c r="F729" s="22">
        <f>IF(E729="","",IFERROR(VLOOKUP(E729,'Vendor Master'!$B$5:$Q$54,2,FALSE),""))</f>
        <v/>
      </c>
      <c r="G729" s="22">
        <f>IF(E729="","",IFERROR(VLOOKUP(E729,'Vendor Master'!$B$5:$Q$54,4,FALSE),""))</f>
        <v/>
      </c>
      <c r="H729" s="20">
        <f>IF(E729="","",IFERROR(VLOOKUP(G729,'Rate Master'!$B$5:$C$16,2,FALSE),""))</f>
        <v/>
      </c>
      <c r="I729" s="28" t="n"/>
      <c r="J729" s="29">
        <f>IF(E729="","",IFERROR(IF(VLOOKUP(E729,'Vendor Master'!$B$5:$Q$54,12,FALSE)="Y",VLOOKUP(E729,'Vendor Master'!$B$5:$Q$54,14,FALSE),0),""))</f>
        <v/>
      </c>
      <c r="K729" s="30">
        <f>IF(OR(E729="",I729="",J729=""),"",I729*J729)</f>
        <v/>
      </c>
      <c r="L729" s="30">
        <f>IF(OR(E729="",I729=""),"",I729+IF(K729="",0,K729))</f>
        <v/>
      </c>
      <c r="M729" s="25">
        <f>IF(E729="","",IFERROR(IF(F729="",0.2,IF(AND(VLOOKUP(E729,'Vendor Master'!$B$5:$Q$54,7,FALSE)="Y",C729&gt;=VLOOKUP(E729,'Vendor Master'!$B$5:$Q$54,9,FALSE),C729&lt;=VLOOKUP(E729,'Vendor Master'!$B$5:$Q$54,10,FALSE)),VLOOKUP(E729,'Vendor Master'!$B$5:$Q$54,11,FALSE),VLOOKUP(E729,'Vendor Master'!$B$5:$Q$54,6,FALSE))),""))</f>
        <v/>
      </c>
      <c r="N729" s="30">
        <f>IF(OR(E729="",I729="",M729=""),"",I729*M729)</f>
        <v/>
      </c>
      <c r="O729" s="30">
        <f>IF(OR(E729="",L729=""),"",L729-IF(N729="",0,N729))</f>
        <v/>
      </c>
      <c r="P729" s="26" t="n"/>
      <c r="Q729" s="23" t="n"/>
      <c r="R729" s="28" t="n"/>
      <c r="S729" s="22">
        <f>IF(OR(R729="",O729=""),"",IF(ROUND(R729,2)=ROUND(O729,2),"OK","CHECK"))</f>
        <v/>
      </c>
      <c r="T729" s="31">
        <f>IF(OR(R729="",O729=""),"",R729-O729)</f>
        <v/>
      </c>
      <c r="U729" s="19" t="n"/>
      <c r="V729" s="23" t="n"/>
      <c r="W729" s="32">
        <f>IF(V729="","",IFERROR(VLOOKUP(V729,'Challan Master'!$B$5:$D$124,3,FALSE),""))</f>
        <v/>
      </c>
      <c r="X729" s="22">
        <f>IF(V729="","",IFERROR(VLOOKUP(V729,'Challan Master'!$B$5:$D$124,2,FALSE),""))</f>
        <v/>
      </c>
      <c r="Y729" s="23" t="n"/>
    </row>
    <row r="730">
      <c r="A730" s="22">
        <f>IF(C730="","",ROW()-4)</f>
        <v/>
      </c>
      <c r="B730" s="22">
        <f>IF(C730="","",IF(MONTH(C730)&lt;=3,"Q4",IF(MONTH(C730)&lt;=6,"Q1",IF(MONTH(C730)&lt;=9,"Q2","Q3"))))</f>
        <v/>
      </c>
      <c r="C730" s="26" t="n"/>
      <c r="D730" s="23" t="n"/>
      <c r="E730" s="19" t="n"/>
      <c r="F730" s="22">
        <f>IF(E730="","",IFERROR(VLOOKUP(E730,'Vendor Master'!$B$5:$Q$54,2,FALSE),""))</f>
        <v/>
      </c>
      <c r="G730" s="22">
        <f>IF(E730="","",IFERROR(VLOOKUP(E730,'Vendor Master'!$B$5:$Q$54,4,FALSE),""))</f>
        <v/>
      </c>
      <c r="H730" s="20">
        <f>IF(E730="","",IFERROR(VLOOKUP(G730,'Rate Master'!$B$5:$C$16,2,FALSE),""))</f>
        <v/>
      </c>
      <c r="I730" s="28" t="n"/>
      <c r="J730" s="29">
        <f>IF(E730="","",IFERROR(IF(VLOOKUP(E730,'Vendor Master'!$B$5:$Q$54,12,FALSE)="Y",VLOOKUP(E730,'Vendor Master'!$B$5:$Q$54,14,FALSE),0),""))</f>
        <v/>
      </c>
      <c r="K730" s="30">
        <f>IF(OR(E730="",I730="",J730=""),"",I730*J730)</f>
        <v/>
      </c>
      <c r="L730" s="30">
        <f>IF(OR(E730="",I730=""),"",I730+IF(K730="",0,K730))</f>
        <v/>
      </c>
      <c r="M730" s="25">
        <f>IF(E730="","",IFERROR(IF(F730="",0.2,IF(AND(VLOOKUP(E730,'Vendor Master'!$B$5:$Q$54,7,FALSE)="Y",C730&gt;=VLOOKUP(E730,'Vendor Master'!$B$5:$Q$54,9,FALSE),C730&lt;=VLOOKUP(E730,'Vendor Master'!$B$5:$Q$54,10,FALSE)),VLOOKUP(E730,'Vendor Master'!$B$5:$Q$54,11,FALSE),VLOOKUP(E730,'Vendor Master'!$B$5:$Q$54,6,FALSE))),""))</f>
        <v/>
      </c>
      <c r="N730" s="30">
        <f>IF(OR(E730="",I730="",M730=""),"",I730*M730)</f>
        <v/>
      </c>
      <c r="O730" s="30">
        <f>IF(OR(E730="",L730=""),"",L730-IF(N730="",0,N730))</f>
        <v/>
      </c>
      <c r="P730" s="26" t="n"/>
      <c r="Q730" s="23" t="n"/>
      <c r="R730" s="28" t="n"/>
      <c r="S730" s="22">
        <f>IF(OR(R730="",O730=""),"",IF(ROUND(R730,2)=ROUND(O730,2),"OK","CHECK"))</f>
        <v/>
      </c>
      <c r="T730" s="31">
        <f>IF(OR(R730="",O730=""),"",R730-O730)</f>
        <v/>
      </c>
      <c r="U730" s="19" t="n"/>
      <c r="V730" s="23" t="n"/>
      <c r="W730" s="32">
        <f>IF(V730="","",IFERROR(VLOOKUP(V730,'Challan Master'!$B$5:$D$124,3,FALSE),""))</f>
        <v/>
      </c>
      <c r="X730" s="22">
        <f>IF(V730="","",IFERROR(VLOOKUP(V730,'Challan Master'!$B$5:$D$124,2,FALSE),""))</f>
        <v/>
      </c>
      <c r="Y730" s="23" t="n"/>
    </row>
    <row r="731">
      <c r="A731" s="22">
        <f>IF(C731="","",ROW()-4)</f>
        <v/>
      </c>
      <c r="B731" s="22">
        <f>IF(C731="","",IF(MONTH(C731)&lt;=3,"Q4",IF(MONTH(C731)&lt;=6,"Q1",IF(MONTH(C731)&lt;=9,"Q2","Q3"))))</f>
        <v/>
      </c>
      <c r="C731" s="26" t="n"/>
      <c r="D731" s="23" t="n"/>
      <c r="E731" s="19" t="n"/>
      <c r="F731" s="22">
        <f>IF(E731="","",IFERROR(VLOOKUP(E731,'Vendor Master'!$B$5:$Q$54,2,FALSE),""))</f>
        <v/>
      </c>
      <c r="G731" s="22">
        <f>IF(E731="","",IFERROR(VLOOKUP(E731,'Vendor Master'!$B$5:$Q$54,4,FALSE),""))</f>
        <v/>
      </c>
      <c r="H731" s="20">
        <f>IF(E731="","",IFERROR(VLOOKUP(G731,'Rate Master'!$B$5:$C$16,2,FALSE),""))</f>
        <v/>
      </c>
      <c r="I731" s="28" t="n"/>
      <c r="J731" s="29">
        <f>IF(E731="","",IFERROR(IF(VLOOKUP(E731,'Vendor Master'!$B$5:$Q$54,12,FALSE)="Y",VLOOKUP(E731,'Vendor Master'!$B$5:$Q$54,14,FALSE),0),""))</f>
        <v/>
      </c>
      <c r="K731" s="30">
        <f>IF(OR(E731="",I731="",J731=""),"",I731*J731)</f>
        <v/>
      </c>
      <c r="L731" s="30">
        <f>IF(OR(E731="",I731=""),"",I731+IF(K731="",0,K731))</f>
        <v/>
      </c>
      <c r="M731" s="25">
        <f>IF(E731="","",IFERROR(IF(F731="",0.2,IF(AND(VLOOKUP(E731,'Vendor Master'!$B$5:$Q$54,7,FALSE)="Y",C731&gt;=VLOOKUP(E731,'Vendor Master'!$B$5:$Q$54,9,FALSE),C731&lt;=VLOOKUP(E731,'Vendor Master'!$B$5:$Q$54,10,FALSE)),VLOOKUP(E731,'Vendor Master'!$B$5:$Q$54,11,FALSE),VLOOKUP(E731,'Vendor Master'!$B$5:$Q$54,6,FALSE))),""))</f>
        <v/>
      </c>
      <c r="N731" s="30">
        <f>IF(OR(E731="",I731="",M731=""),"",I731*M731)</f>
        <v/>
      </c>
      <c r="O731" s="30">
        <f>IF(OR(E731="",L731=""),"",L731-IF(N731="",0,N731))</f>
        <v/>
      </c>
      <c r="P731" s="26" t="n"/>
      <c r="Q731" s="23" t="n"/>
      <c r="R731" s="28" t="n"/>
      <c r="S731" s="22">
        <f>IF(OR(R731="",O731=""),"",IF(ROUND(R731,2)=ROUND(O731,2),"OK","CHECK"))</f>
        <v/>
      </c>
      <c r="T731" s="31">
        <f>IF(OR(R731="",O731=""),"",R731-O731)</f>
        <v/>
      </c>
      <c r="U731" s="19" t="n"/>
      <c r="V731" s="23" t="n"/>
      <c r="W731" s="32">
        <f>IF(V731="","",IFERROR(VLOOKUP(V731,'Challan Master'!$B$5:$D$124,3,FALSE),""))</f>
        <v/>
      </c>
      <c r="X731" s="22">
        <f>IF(V731="","",IFERROR(VLOOKUP(V731,'Challan Master'!$B$5:$D$124,2,FALSE),""))</f>
        <v/>
      </c>
      <c r="Y731" s="23" t="n"/>
    </row>
    <row r="732">
      <c r="A732" s="22">
        <f>IF(C732="","",ROW()-4)</f>
        <v/>
      </c>
      <c r="B732" s="22">
        <f>IF(C732="","",IF(MONTH(C732)&lt;=3,"Q4",IF(MONTH(C732)&lt;=6,"Q1",IF(MONTH(C732)&lt;=9,"Q2","Q3"))))</f>
        <v/>
      </c>
      <c r="C732" s="26" t="n"/>
      <c r="D732" s="23" t="n"/>
      <c r="E732" s="19" t="n"/>
      <c r="F732" s="22">
        <f>IF(E732="","",IFERROR(VLOOKUP(E732,'Vendor Master'!$B$5:$Q$54,2,FALSE),""))</f>
        <v/>
      </c>
      <c r="G732" s="22">
        <f>IF(E732="","",IFERROR(VLOOKUP(E732,'Vendor Master'!$B$5:$Q$54,4,FALSE),""))</f>
        <v/>
      </c>
      <c r="H732" s="20">
        <f>IF(E732="","",IFERROR(VLOOKUP(G732,'Rate Master'!$B$5:$C$16,2,FALSE),""))</f>
        <v/>
      </c>
      <c r="I732" s="28" t="n"/>
      <c r="J732" s="29">
        <f>IF(E732="","",IFERROR(IF(VLOOKUP(E732,'Vendor Master'!$B$5:$Q$54,12,FALSE)="Y",VLOOKUP(E732,'Vendor Master'!$B$5:$Q$54,14,FALSE),0),""))</f>
        <v/>
      </c>
      <c r="K732" s="30">
        <f>IF(OR(E732="",I732="",J732=""),"",I732*J732)</f>
        <v/>
      </c>
      <c r="L732" s="30">
        <f>IF(OR(E732="",I732=""),"",I732+IF(K732="",0,K732))</f>
        <v/>
      </c>
      <c r="M732" s="25">
        <f>IF(E732="","",IFERROR(IF(F732="",0.2,IF(AND(VLOOKUP(E732,'Vendor Master'!$B$5:$Q$54,7,FALSE)="Y",C732&gt;=VLOOKUP(E732,'Vendor Master'!$B$5:$Q$54,9,FALSE),C732&lt;=VLOOKUP(E732,'Vendor Master'!$B$5:$Q$54,10,FALSE)),VLOOKUP(E732,'Vendor Master'!$B$5:$Q$54,11,FALSE),VLOOKUP(E732,'Vendor Master'!$B$5:$Q$54,6,FALSE))),""))</f>
        <v/>
      </c>
      <c r="N732" s="30">
        <f>IF(OR(E732="",I732="",M732=""),"",I732*M732)</f>
        <v/>
      </c>
      <c r="O732" s="30">
        <f>IF(OR(E732="",L732=""),"",L732-IF(N732="",0,N732))</f>
        <v/>
      </c>
      <c r="P732" s="26" t="n"/>
      <c r="Q732" s="23" t="n"/>
      <c r="R732" s="28" t="n"/>
      <c r="S732" s="22">
        <f>IF(OR(R732="",O732=""),"",IF(ROUND(R732,2)=ROUND(O732,2),"OK","CHECK"))</f>
        <v/>
      </c>
      <c r="T732" s="31">
        <f>IF(OR(R732="",O732=""),"",R732-O732)</f>
        <v/>
      </c>
      <c r="U732" s="19" t="n"/>
      <c r="V732" s="23" t="n"/>
      <c r="W732" s="32">
        <f>IF(V732="","",IFERROR(VLOOKUP(V732,'Challan Master'!$B$5:$D$124,3,FALSE),""))</f>
        <v/>
      </c>
      <c r="X732" s="22">
        <f>IF(V732="","",IFERROR(VLOOKUP(V732,'Challan Master'!$B$5:$D$124,2,FALSE),""))</f>
        <v/>
      </c>
      <c r="Y732" s="23" t="n"/>
    </row>
    <row r="733">
      <c r="A733" s="22">
        <f>IF(C733="","",ROW()-4)</f>
        <v/>
      </c>
      <c r="B733" s="22">
        <f>IF(C733="","",IF(MONTH(C733)&lt;=3,"Q4",IF(MONTH(C733)&lt;=6,"Q1",IF(MONTH(C733)&lt;=9,"Q2","Q3"))))</f>
        <v/>
      </c>
      <c r="C733" s="26" t="n"/>
      <c r="D733" s="23" t="n"/>
      <c r="E733" s="19" t="n"/>
      <c r="F733" s="22">
        <f>IF(E733="","",IFERROR(VLOOKUP(E733,'Vendor Master'!$B$5:$Q$54,2,FALSE),""))</f>
        <v/>
      </c>
      <c r="G733" s="22">
        <f>IF(E733="","",IFERROR(VLOOKUP(E733,'Vendor Master'!$B$5:$Q$54,4,FALSE),""))</f>
        <v/>
      </c>
      <c r="H733" s="20">
        <f>IF(E733="","",IFERROR(VLOOKUP(G733,'Rate Master'!$B$5:$C$16,2,FALSE),""))</f>
        <v/>
      </c>
      <c r="I733" s="28" t="n"/>
      <c r="J733" s="29">
        <f>IF(E733="","",IFERROR(IF(VLOOKUP(E733,'Vendor Master'!$B$5:$Q$54,12,FALSE)="Y",VLOOKUP(E733,'Vendor Master'!$B$5:$Q$54,14,FALSE),0),""))</f>
        <v/>
      </c>
      <c r="K733" s="30">
        <f>IF(OR(E733="",I733="",J733=""),"",I733*J733)</f>
        <v/>
      </c>
      <c r="L733" s="30">
        <f>IF(OR(E733="",I733=""),"",I733+IF(K733="",0,K733))</f>
        <v/>
      </c>
      <c r="M733" s="25">
        <f>IF(E733="","",IFERROR(IF(F733="",0.2,IF(AND(VLOOKUP(E733,'Vendor Master'!$B$5:$Q$54,7,FALSE)="Y",C733&gt;=VLOOKUP(E733,'Vendor Master'!$B$5:$Q$54,9,FALSE),C733&lt;=VLOOKUP(E733,'Vendor Master'!$B$5:$Q$54,10,FALSE)),VLOOKUP(E733,'Vendor Master'!$B$5:$Q$54,11,FALSE),VLOOKUP(E733,'Vendor Master'!$B$5:$Q$54,6,FALSE))),""))</f>
        <v/>
      </c>
      <c r="N733" s="30">
        <f>IF(OR(E733="",I733="",M733=""),"",I733*M733)</f>
        <v/>
      </c>
      <c r="O733" s="30">
        <f>IF(OR(E733="",L733=""),"",L733-IF(N733="",0,N733))</f>
        <v/>
      </c>
      <c r="P733" s="26" t="n"/>
      <c r="Q733" s="23" t="n"/>
      <c r="R733" s="28" t="n"/>
      <c r="S733" s="22">
        <f>IF(OR(R733="",O733=""),"",IF(ROUND(R733,2)=ROUND(O733,2),"OK","CHECK"))</f>
        <v/>
      </c>
      <c r="T733" s="31">
        <f>IF(OR(R733="",O733=""),"",R733-O733)</f>
        <v/>
      </c>
      <c r="U733" s="19" t="n"/>
      <c r="V733" s="23" t="n"/>
      <c r="W733" s="32">
        <f>IF(V733="","",IFERROR(VLOOKUP(V733,'Challan Master'!$B$5:$D$124,3,FALSE),""))</f>
        <v/>
      </c>
      <c r="X733" s="22">
        <f>IF(V733="","",IFERROR(VLOOKUP(V733,'Challan Master'!$B$5:$D$124,2,FALSE),""))</f>
        <v/>
      </c>
      <c r="Y733" s="23" t="n"/>
    </row>
    <row r="734">
      <c r="A734" s="22">
        <f>IF(C734="","",ROW()-4)</f>
        <v/>
      </c>
      <c r="B734" s="22">
        <f>IF(C734="","",IF(MONTH(C734)&lt;=3,"Q4",IF(MONTH(C734)&lt;=6,"Q1",IF(MONTH(C734)&lt;=9,"Q2","Q3"))))</f>
        <v/>
      </c>
      <c r="C734" s="26" t="n"/>
      <c r="D734" s="23" t="n"/>
      <c r="E734" s="19" t="n"/>
      <c r="F734" s="22">
        <f>IF(E734="","",IFERROR(VLOOKUP(E734,'Vendor Master'!$B$5:$Q$54,2,FALSE),""))</f>
        <v/>
      </c>
      <c r="G734" s="22">
        <f>IF(E734="","",IFERROR(VLOOKUP(E734,'Vendor Master'!$B$5:$Q$54,4,FALSE),""))</f>
        <v/>
      </c>
      <c r="H734" s="20">
        <f>IF(E734="","",IFERROR(VLOOKUP(G734,'Rate Master'!$B$5:$C$16,2,FALSE),""))</f>
        <v/>
      </c>
      <c r="I734" s="28" t="n"/>
      <c r="J734" s="29">
        <f>IF(E734="","",IFERROR(IF(VLOOKUP(E734,'Vendor Master'!$B$5:$Q$54,12,FALSE)="Y",VLOOKUP(E734,'Vendor Master'!$B$5:$Q$54,14,FALSE),0),""))</f>
        <v/>
      </c>
      <c r="K734" s="30">
        <f>IF(OR(E734="",I734="",J734=""),"",I734*J734)</f>
        <v/>
      </c>
      <c r="L734" s="30">
        <f>IF(OR(E734="",I734=""),"",I734+IF(K734="",0,K734))</f>
        <v/>
      </c>
      <c r="M734" s="25">
        <f>IF(E734="","",IFERROR(IF(F734="",0.2,IF(AND(VLOOKUP(E734,'Vendor Master'!$B$5:$Q$54,7,FALSE)="Y",C734&gt;=VLOOKUP(E734,'Vendor Master'!$B$5:$Q$54,9,FALSE),C734&lt;=VLOOKUP(E734,'Vendor Master'!$B$5:$Q$54,10,FALSE)),VLOOKUP(E734,'Vendor Master'!$B$5:$Q$54,11,FALSE),VLOOKUP(E734,'Vendor Master'!$B$5:$Q$54,6,FALSE))),""))</f>
        <v/>
      </c>
      <c r="N734" s="30">
        <f>IF(OR(E734="",I734="",M734=""),"",I734*M734)</f>
        <v/>
      </c>
      <c r="O734" s="30">
        <f>IF(OR(E734="",L734=""),"",L734-IF(N734="",0,N734))</f>
        <v/>
      </c>
      <c r="P734" s="26" t="n"/>
      <c r="Q734" s="23" t="n"/>
      <c r="R734" s="28" t="n"/>
      <c r="S734" s="22">
        <f>IF(OR(R734="",O734=""),"",IF(ROUND(R734,2)=ROUND(O734,2),"OK","CHECK"))</f>
        <v/>
      </c>
      <c r="T734" s="31">
        <f>IF(OR(R734="",O734=""),"",R734-O734)</f>
        <v/>
      </c>
      <c r="U734" s="19" t="n"/>
      <c r="V734" s="23" t="n"/>
      <c r="W734" s="32">
        <f>IF(V734="","",IFERROR(VLOOKUP(V734,'Challan Master'!$B$5:$D$124,3,FALSE),""))</f>
        <v/>
      </c>
      <c r="X734" s="22">
        <f>IF(V734="","",IFERROR(VLOOKUP(V734,'Challan Master'!$B$5:$D$124,2,FALSE),""))</f>
        <v/>
      </c>
      <c r="Y734" s="23" t="n"/>
    </row>
    <row r="735">
      <c r="A735" s="22">
        <f>IF(C735="","",ROW()-4)</f>
        <v/>
      </c>
      <c r="B735" s="22">
        <f>IF(C735="","",IF(MONTH(C735)&lt;=3,"Q4",IF(MONTH(C735)&lt;=6,"Q1",IF(MONTH(C735)&lt;=9,"Q2","Q3"))))</f>
        <v/>
      </c>
      <c r="C735" s="26" t="n"/>
      <c r="D735" s="23" t="n"/>
      <c r="E735" s="19" t="n"/>
      <c r="F735" s="22">
        <f>IF(E735="","",IFERROR(VLOOKUP(E735,'Vendor Master'!$B$5:$Q$54,2,FALSE),""))</f>
        <v/>
      </c>
      <c r="G735" s="22">
        <f>IF(E735="","",IFERROR(VLOOKUP(E735,'Vendor Master'!$B$5:$Q$54,4,FALSE),""))</f>
        <v/>
      </c>
      <c r="H735" s="20">
        <f>IF(E735="","",IFERROR(VLOOKUP(G735,'Rate Master'!$B$5:$C$16,2,FALSE),""))</f>
        <v/>
      </c>
      <c r="I735" s="28" t="n"/>
      <c r="J735" s="29">
        <f>IF(E735="","",IFERROR(IF(VLOOKUP(E735,'Vendor Master'!$B$5:$Q$54,12,FALSE)="Y",VLOOKUP(E735,'Vendor Master'!$B$5:$Q$54,14,FALSE),0),""))</f>
        <v/>
      </c>
      <c r="K735" s="30">
        <f>IF(OR(E735="",I735="",J735=""),"",I735*J735)</f>
        <v/>
      </c>
      <c r="L735" s="30">
        <f>IF(OR(E735="",I735=""),"",I735+IF(K735="",0,K735))</f>
        <v/>
      </c>
      <c r="M735" s="25">
        <f>IF(E735="","",IFERROR(IF(F735="",0.2,IF(AND(VLOOKUP(E735,'Vendor Master'!$B$5:$Q$54,7,FALSE)="Y",C735&gt;=VLOOKUP(E735,'Vendor Master'!$B$5:$Q$54,9,FALSE),C735&lt;=VLOOKUP(E735,'Vendor Master'!$B$5:$Q$54,10,FALSE)),VLOOKUP(E735,'Vendor Master'!$B$5:$Q$54,11,FALSE),VLOOKUP(E735,'Vendor Master'!$B$5:$Q$54,6,FALSE))),""))</f>
        <v/>
      </c>
      <c r="N735" s="30">
        <f>IF(OR(E735="",I735="",M735=""),"",I735*M735)</f>
        <v/>
      </c>
      <c r="O735" s="30">
        <f>IF(OR(E735="",L735=""),"",L735-IF(N735="",0,N735))</f>
        <v/>
      </c>
      <c r="P735" s="26" t="n"/>
      <c r="Q735" s="23" t="n"/>
      <c r="R735" s="28" t="n"/>
      <c r="S735" s="22">
        <f>IF(OR(R735="",O735=""),"",IF(ROUND(R735,2)=ROUND(O735,2),"OK","CHECK"))</f>
        <v/>
      </c>
      <c r="T735" s="31">
        <f>IF(OR(R735="",O735=""),"",R735-O735)</f>
        <v/>
      </c>
      <c r="U735" s="19" t="n"/>
      <c r="V735" s="23" t="n"/>
      <c r="W735" s="32">
        <f>IF(V735="","",IFERROR(VLOOKUP(V735,'Challan Master'!$B$5:$D$124,3,FALSE),""))</f>
        <v/>
      </c>
      <c r="X735" s="22">
        <f>IF(V735="","",IFERROR(VLOOKUP(V735,'Challan Master'!$B$5:$D$124,2,FALSE),""))</f>
        <v/>
      </c>
      <c r="Y735" s="23" t="n"/>
    </row>
    <row r="736">
      <c r="A736" s="22">
        <f>IF(C736="","",ROW()-4)</f>
        <v/>
      </c>
      <c r="B736" s="22">
        <f>IF(C736="","",IF(MONTH(C736)&lt;=3,"Q4",IF(MONTH(C736)&lt;=6,"Q1",IF(MONTH(C736)&lt;=9,"Q2","Q3"))))</f>
        <v/>
      </c>
      <c r="C736" s="26" t="n"/>
      <c r="D736" s="23" t="n"/>
      <c r="E736" s="19" t="n"/>
      <c r="F736" s="22">
        <f>IF(E736="","",IFERROR(VLOOKUP(E736,'Vendor Master'!$B$5:$Q$54,2,FALSE),""))</f>
        <v/>
      </c>
      <c r="G736" s="22">
        <f>IF(E736="","",IFERROR(VLOOKUP(E736,'Vendor Master'!$B$5:$Q$54,4,FALSE),""))</f>
        <v/>
      </c>
      <c r="H736" s="20">
        <f>IF(E736="","",IFERROR(VLOOKUP(G736,'Rate Master'!$B$5:$C$16,2,FALSE),""))</f>
        <v/>
      </c>
      <c r="I736" s="28" t="n"/>
      <c r="J736" s="29">
        <f>IF(E736="","",IFERROR(IF(VLOOKUP(E736,'Vendor Master'!$B$5:$Q$54,12,FALSE)="Y",VLOOKUP(E736,'Vendor Master'!$B$5:$Q$54,14,FALSE),0),""))</f>
        <v/>
      </c>
      <c r="K736" s="30">
        <f>IF(OR(E736="",I736="",J736=""),"",I736*J736)</f>
        <v/>
      </c>
      <c r="L736" s="30">
        <f>IF(OR(E736="",I736=""),"",I736+IF(K736="",0,K736))</f>
        <v/>
      </c>
      <c r="M736" s="25">
        <f>IF(E736="","",IFERROR(IF(F736="",0.2,IF(AND(VLOOKUP(E736,'Vendor Master'!$B$5:$Q$54,7,FALSE)="Y",C736&gt;=VLOOKUP(E736,'Vendor Master'!$B$5:$Q$54,9,FALSE),C736&lt;=VLOOKUP(E736,'Vendor Master'!$B$5:$Q$54,10,FALSE)),VLOOKUP(E736,'Vendor Master'!$B$5:$Q$54,11,FALSE),VLOOKUP(E736,'Vendor Master'!$B$5:$Q$54,6,FALSE))),""))</f>
        <v/>
      </c>
      <c r="N736" s="30">
        <f>IF(OR(E736="",I736="",M736=""),"",I736*M736)</f>
        <v/>
      </c>
      <c r="O736" s="30">
        <f>IF(OR(E736="",L736=""),"",L736-IF(N736="",0,N736))</f>
        <v/>
      </c>
      <c r="P736" s="26" t="n"/>
      <c r="Q736" s="23" t="n"/>
      <c r="R736" s="28" t="n"/>
      <c r="S736" s="22">
        <f>IF(OR(R736="",O736=""),"",IF(ROUND(R736,2)=ROUND(O736,2),"OK","CHECK"))</f>
        <v/>
      </c>
      <c r="T736" s="31">
        <f>IF(OR(R736="",O736=""),"",R736-O736)</f>
        <v/>
      </c>
      <c r="U736" s="19" t="n"/>
      <c r="V736" s="23" t="n"/>
      <c r="W736" s="32">
        <f>IF(V736="","",IFERROR(VLOOKUP(V736,'Challan Master'!$B$5:$D$124,3,FALSE),""))</f>
        <v/>
      </c>
      <c r="X736" s="22">
        <f>IF(V736="","",IFERROR(VLOOKUP(V736,'Challan Master'!$B$5:$D$124,2,FALSE),""))</f>
        <v/>
      </c>
      <c r="Y736" s="23" t="n"/>
    </row>
    <row r="737">
      <c r="A737" s="22">
        <f>IF(C737="","",ROW()-4)</f>
        <v/>
      </c>
      <c r="B737" s="22">
        <f>IF(C737="","",IF(MONTH(C737)&lt;=3,"Q4",IF(MONTH(C737)&lt;=6,"Q1",IF(MONTH(C737)&lt;=9,"Q2","Q3"))))</f>
        <v/>
      </c>
      <c r="C737" s="26" t="n"/>
      <c r="D737" s="23" t="n"/>
      <c r="E737" s="19" t="n"/>
      <c r="F737" s="22">
        <f>IF(E737="","",IFERROR(VLOOKUP(E737,'Vendor Master'!$B$5:$Q$54,2,FALSE),""))</f>
        <v/>
      </c>
      <c r="G737" s="22">
        <f>IF(E737="","",IFERROR(VLOOKUP(E737,'Vendor Master'!$B$5:$Q$54,4,FALSE),""))</f>
        <v/>
      </c>
      <c r="H737" s="20">
        <f>IF(E737="","",IFERROR(VLOOKUP(G737,'Rate Master'!$B$5:$C$16,2,FALSE),""))</f>
        <v/>
      </c>
      <c r="I737" s="28" t="n"/>
      <c r="J737" s="29">
        <f>IF(E737="","",IFERROR(IF(VLOOKUP(E737,'Vendor Master'!$B$5:$Q$54,12,FALSE)="Y",VLOOKUP(E737,'Vendor Master'!$B$5:$Q$54,14,FALSE),0),""))</f>
        <v/>
      </c>
      <c r="K737" s="30">
        <f>IF(OR(E737="",I737="",J737=""),"",I737*J737)</f>
        <v/>
      </c>
      <c r="L737" s="30">
        <f>IF(OR(E737="",I737=""),"",I737+IF(K737="",0,K737))</f>
        <v/>
      </c>
      <c r="M737" s="25">
        <f>IF(E737="","",IFERROR(IF(F737="",0.2,IF(AND(VLOOKUP(E737,'Vendor Master'!$B$5:$Q$54,7,FALSE)="Y",C737&gt;=VLOOKUP(E737,'Vendor Master'!$B$5:$Q$54,9,FALSE),C737&lt;=VLOOKUP(E737,'Vendor Master'!$B$5:$Q$54,10,FALSE)),VLOOKUP(E737,'Vendor Master'!$B$5:$Q$54,11,FALSE),VLOOKUP(E737,'Vendor Master'!$B$5:$Q$54,6,FALSE))),""))</f>
        <v/>
      </c>
      <c r="N737" s="30">
        <f>IF(OR(E737="",I737="",M737=""),"",I737*M737)</f>
        <v/>
      </c>
      <c r="O737" s="30">
        <f>IF(OR(E737="",L737=""),"",L737-IF(N737="",0,N737))</f>
        <v/>
      </c>
      <c r="P737" s="26" t="n"/>
      <c r="Q737" s="23" t="n"/>
      <c r="R737" s="28" t="n"/>
      <c r="S737" s="22">
        <f>IF(OR(R737="",O737=""),"",IF(ROUND(R737,2)=ROUND(O737,2),"OK","CHECK"))</f>
        <v/>
      </c>
      <c r="T737" s="31">
        <f>IF(OR(R737="",O737=""),"",R737-O737)</f>
        <v/>
      </c>
      <c r="U737" s="19" t="n"/>
      <c r="V737" s="23" t="n"/>
      <c r="W737" s="32">
        <f>IF(V737="","",IFERROR(VLOOKUP(V737,'Challan Master'!$B$5:$D$124,3,FALSE),""))</f>
        <v/>
      </c>
      <c r="X737" s="22">
        <f>IF(V737="","",IFERROR(VLOOKUP(V737,'Challan Master'!$B$5:$D$124,2,FALSE),""))</f>
        <v/>
      </c>
      <c r="Y737" s="23" t="n"/>
    </row>
    <row r="738">
      <c r="A738" s="22">
        <f>IF(C738="","",ROW()-4)</f>
        <v/>
      </c>
      <c r="B738" s="22">
        <f>IF(C738="","",IF(MONTH(C738)&lt;=3,"Q4",IF(MONTH(C738)&lt;=6,"Q1",IF(MONTH(C738)&lt;=9,"Q2","Q3"))))</f>
        <v/>
      </c>
      <c r="C738" s="26" t="n"/>
      <c r="D738" s="23" t="n"/>
      <c r="E738" s="19" t="n"/>
      <c r="F738" s="22">
        <f>IF(E738="","",IFERROR(VLOOKUP(E738,'Vendor Master'!$B$5:$Q$54,2,FALSE),""))</f>
        <v/>
      </c>
      <c r="G738" s="22">
        <f>IF(E738="","",IFERROR(VLOOKUP(E738,'Vendor Master'!$B$5:$Q$54,4,FALSE),""))</f>
        <v/>
      </c>
      <c r="H738" s="20">
        <f>IF(E738="","",IFERROR(VLOOKUP(G738,'Rate Master'!$B$5:$C$16,2,FALSE),""))</f>
        <v/>
      </c>
      <c r="I738" s="28" t="n"/>
      <c r="J738" s="29">
        <f>IF(E738="","",IFERROR(IF(VLOOKUP(E738,'Vendor Master'!$B$5:$Q$54,12,FALSE)="Y",VLOOKUP(E738,'Vendor Master'!$B$5:$Q$54,14,FALSE),0),""))</f>
        <v/>
      </c>
      <c r="K738" s="30">
        <f>IF(OR(E738="",I738="",J738=""),"",I738*J738)</f>
        <v/>
      </c>
      <c r="L738" s="30">
        <f>IF(OR(E738="",I738=""),"",I738+IF(K738="",0,K738))</f>
        <v/>
      </c>
      <c r="M738" s="25">
        <f>IF(E738="","",IFERROR(IF(F738="",0.2,IF(AND(VLOOKUP(E738,'Vendor Master'!$B$5:$Q$54,7,FALSE)="Y",C738&gt;=VLOOKUP(E738,'Vendor Master'!$B$5:$Q$54,9,FALSE),C738&lt;=VLOOKUP(E738,'Vendor Master'!$B$5:$Q$54,10,FALSE)),VLOOKUP(E738,'Vendor Master'!$B$5:$Q$54,11,FALSE),VLOOKUP(E738,'Vendor Master'!$B$5:$Q$54,6,FALSE))),""))</f>
        <v/>
      </c>
      <c r="N738" s="30">
        <f>IF(OR(E738="",I738="",M738=""),"",I738*M738)</f>
        <v/>
      </c>
      <c r="O738" s="30">
        <f>IF(OR(E738="",L738=""),"",L738-IF(N738="",0,N738))</f>
        <v/>
      </c>
      <c r="P738" s="26" t="n"/>
      <c r="Q738" s="23" t="n"/>
      <c r="R738" s="28" t="n"/>
      <c r="S738" s="22">
        <f>IF(OR(R738="",O738=""),"",IF(ROUND(R738,2)=ROUND(O738,2),"OK","CHECK"))</f>
        <v/>
      </c>
      <c r="T738" s="31">
        <f>IF(OR(R738="",O738=""),"",R738-O738)</f>
        <v/>
      </c>
      <c r="U738" s="19" t="n"/>
      <c r="V738" s="23" t="n"/>
      <c r="W738" s="32">
        <f>IF(V738="","",IFERROR(VLOOKUP(V738,'Challan Master'!$B$5:$D$124,3,FALSE),""))</f>
        <v/>
      </c>
      <c r="X738" s="22">
        <f>IF(V738="","",IFERROR(VLOOKUP(V738,'Challan Master'!$B$5:$D$124,2,FALSE),""))</f>
        <v/>
      </c>
      <c r="Y738" s="23" t="n"/>
    </row>
    <row r="739">
      <c r="A739" s="22">
        <f>IF(C739="","",ROW()-4)</f>
        <v/>
      </c>
      <c r="B739" s="22">
        <f>IF(C739="","",IF(MONTH(C739)&lt;=3,"Q4",IF(MONTH(C739)&lt;=6,"Q1",IF(MONTH(C739)&lt;=9,"Q2","Q3"))))</f>
        <v/>
      </c>
      <c r="C739" s="26" t="n"/>
      <c r="D739" s="23" t="n"/>
      <c r="E739" s="19" t="n"/>
      <c r="F739" s="22">
        <f>IF(E739="","",IFERROR(VLOOKUP(E739,'Vendor Master'!$B$5:$Q$54,2,FALSE),""))</f>
        <v/>
      </c>
      <c r="G739" s="22">
        <f>IF(E739="","",IFERROR(VLOOKUP(E739,'Vendor Master'!$B$5:$Q$54,4,FALSE),""))</f>
        <v/>
      </c>
      <c r="H739" s="20">
        <f>IF(E739="","",IFERROR(VLOOKUP(G739,'Rate Master'!$B$5:$C$16,2,FALSE),""))</f>
        <v/>
      </c>
      <c r="I739" s="28" t="n"/>
      <c r="J739" s="29">
        <f>IF(E739="","",IFERROR(IF(VLOOKUP(E739,'Vendor Master'!$B$5:$Q$54,12,FALSE)="Y",VLOOKUP(E739,'Vendor Master'!$B$5:$Q$54,14,FALSE),0),""))</f>
        <v/>
      </c>
      <c r="K739" s="30">
        <f>IF(OR(E739="",I739="",J739=""),"",I739*J739)</f>
        <v/>
      </c>
      <c r="L739" s="30">
        <f>IF(OR(E739="",I739=""),"",I739+IF(K739="",0,K739))</f>
        <v/>
      </c>
      <c r="M739" s="25">
        <f>IF(E739="","",IFERROR(IF(F739="",0.2,IF(AND(VLOOKUP(E739,'Vendor Master'!$B$5:$Q$54,7,FALSE)="Y",C739&gt;=VLOOKUP(E739,'Vendor Master'!$B$5:$Q$54,9,FALSE),C739&lt;=VLOOKUP(E739,'Vendor Master'!$B$5:$Q$54,10,FALSE)),VLOOKUP(E739,'Vendor Master'!$B$5:$Q$54,11,FALSE),VLOOKUP(E739,'Vendor Master'!$B$5:$Q$54,6,FALSE))),""))</f>
        <v/>
      </c>
      <c r="N739" s="30">
        <f>IF(OR(E739="",I739="",M739=""),"",I739*M739)</f>
        <v/>
      </c>
      <c r="O739" s="30">
        <f>IF(OR(E739="",L739=""),"",L739-IF(N739="",0,N739))</f>
        <v/>
      </c>
      <c r="P739" s="26" t="n"/>
      <c r="Q739" s="23" t="n"/>
      <c r="R739" s="28" t="n"/>
      <c r="S739" s="22">
        <f>IF(OR(R739="",O739=""),"",IF(ROUND(R739,2)=ROUND(O739,2),"OK","CHECK"))</f>
        <v/>
      </c>
      <c r="T739" s="31">
        <f>IF(OR(R739="",O739=""),"",R739-O739)</f>
        <v/>
      </c>
      <c r="U739" s="19" t="n"/>
      <c r="V739" s="23" t="n"/>
      <c r="W739" s="32">
        <f>IF(V739="","",IFERROR(VLOOKUP(V739,'Challan Master'!$B$5:$D$124,3,FALSE),""))</f>
        <v/>
      </c>
      <c r="X739" s="22">
        <f>IF(V739="","",IFERROR(VLOOKUP(V739,'Challan Master'!$B$5:$D$124,2,FALSE),""))</f>
        <v/>
      </c>
      <c r="Y739" s="23" t="n"/>
    </row>
    <row r="740">
      <c r="A740" s="22">
        <f>IF(C740="","",ROW()-4)</f>
        <v/>
      </c>
      <c r="B740" s="22">
        <f>IF(C740="","",IF(MONTH(C740)&lt;=3,"Q4",IF(MONTH(C740)&lt;=6,"Q1",IF(MONTH(C740)&lt;=9,"Q2","Q3"))))</f>
        <v/>
      </c>
      <c r="C740" s="26" t="n"/>
      <c r="D740" s="23" t="n"/>
      <c r="E740" s="19" t="n"/>
      <c r="F740" s="22">
        <f>IF(E740="","",IFERROR(VLOOKUP(E740,'Vendor Master'!$B$5:$Q$54,2,FALSE),""))</f>
        <v/>
      </c>
      <c r="G740" s="22">
        <f>IF(E740="","",IFERROR(VLOOKUP(E740,'Vendor Master'!$B$5:$Q$54,4,FALSE),""))</f>
        <v/>
      </c>
      <c r="H740" s="20">
        <f>IF(E740="","",IFERROR(VLOOKUP(G740,'Rate Master'!$B$5:$C$16,2,FALSE),""))</f>
        <v/>
      </c>
      <c r="I740" s="28" t="n"/>
      <c r="J740" s="29">
        <f>IF(E740="","",IFERROR(IF(VLOOKUP(E740,'Vendor Master'!$B$5:$Q$54,12,FALSE)="Y",VLOOKUP(E740,'Vendor Master'!$B$5:$Q$54,14,FALSE),0),""))</f>
        <v/>
      </c>
      <c r="K740" s="30">
        <f>IF(OR(E740="",I740="",J740=""),"",I740*J740)</f>
        <v/>
      </c>
      <c r="L740" s="30">
        <f>IF(OR(E740="",I740=""),"",I740+IF(K740="",0,K740))</f>
        <v/>
      </c>
      <c r="M740" s="25">
        <f>IF(E740="","",IFERROR(IF(F740="",0.2,IF(AND(VLOOKUP(E740,'Vendor Master'!$B$5:$Q$54,7,FALSE)="Y",C740&gt;=VLOOKUP(E740,'Vendor Master'!$B$5:$Q$54,9,FALSE),C740&lt;=VLOOKUP(E740,'Vendor Master'!$B$5:$Q$54,10,FALSE)),VLOOKUP(E740,'Vendor Master'!$B$5:$Q$54,11,FALSE),VLOOKUP(E740,'Vendor Master'!$B$5:$Q$54,6,FALSE))),""))</f>
        <v/>
      </c>
      <c r="N740" s="30">
        <f>IF(OR(E740="",I740="",M740=""),"",I740*M740)</f>
        <v/>
      </c>
      <c r="O740" s="30">
        <f>IF(OR(E740="",L740=""),"",L740-IF(N740="",0,N740))</f>
        <v/>
      </c>
      <c r="P740" s="26" t="n"/>
      <c r="Q740" s="23" t="n"/>
      <c r="R740" s="28" t="n"/>
      <c r="S740" s="22">
        <f>IF(OR(R740="",O740=""),"",IF(ROUND(R740,2)=ROUND(O740,2),"OK","CHECK"))</f>
        <v/>
      </c>
      <c r="T740" s="31">
        <f>IF(OR(R740="",O740=""),"",R740-O740)</f>
        <v/>
      </c>
      <c r="U740" s="19" t="n"/>
      <c r="V740" s="23" t="n"/>
      <c r="W740" s="32">
        <f>IF(V740="","",IFERROR(VLOOKUP(V740,'Challan Master'!$B$5:$D$124,3,FALSE),""))</f>
        <v/>
      </c>
      <c r="X740" s="22">
        <f>IF(V740="","",IFERROR(VLOOKUP(V740,'Challan Master'!$B$5:$D$124,2,FALSE),""))</f>
        <v/>
      </c>
      <c r="Y740" s="23" t="n"/>
    </row>
    <row r="741">
      <c r="A741" s="22">
        <f>IF(C741="","",ROW()-4)</f>
        <v/>
      </c>
      <c r="B741" s="22">
        <f>IF(C741="","",IF(MONTH(C741)&lt;=3,"Q4",IF(MONTH(C741)&lt;=6,"Q1",IF(MONTH(C741)&lt;=9,"Q2","Q3"))))</f>
        <v/>
      </c>
      <c r="C741" s="26" t="n"/>
      <c r="D741" s="23" t="n"/>
      <c r="E741" s="19" t="n"/>
      <c r="F741" s="22">
        <f>IF(E741="","",IFERROR(VLOOKUP(E741,'Vendor Master'!$B$5:$Q$54,2,FALSE),""))</f>
        <v/>
      </c>
      <c r="G741" s="22">
        <f>IF(E741="","",IFERROR(VLOOKUP(E741,'Vendor Master'!$B$5:$Q$54,4,FALSE),""))</f>
        <v/>
      </c>
      <c r="H741" s="20">
        <f>IF(E741="","",IFERROR(VLOOKUP(G741,'Rate Master'!$B$5:$C$16,2,FALSE),""))</f>
        <v/>
      </c>
      <c r="I741" s="28" t="n"/>
      <c r="J741" s="29">
        <f>IF(E741="","",IFERROR(IF(VLOOKUP(E741,'Vendor Master'!$B$5:$Q$54,12,FALSE)="Y",VLOOKUP(E741,'Vendor Master'!$B$5:$Q$54,14,FALSE),0),""))</f>
        <v/>
      </c>
      <c r="K741" s="30">
        <f>IF(OR(E741="",I741="",J741=""),"",I741*J741)</f>
        <v/>
      </c>
      <c r="L741" s="30">
        <f>IF(OR(E741="",I741=""),"",I741+IF(K741="",0,K741))</f>
        <v/>
      </c>
      <c r="M741" s="25">
        <f>IF(E741="","",IFERROR(IF(F741="",0.2,IF(AND(VLOOKUP(E741,'Vendor Master'!$B$5:$Q$54,7,FALSE)="Y",C741&gt;=VLOOKUP(E741,'Vendor Master'!$B$5:$Q$54,9,FALSE),C741&lt;=VLOOKUP(E741,'Vendor Master'!$B$5:$Q$54,10,FALSE)),VLOOKUP(E741,'Vendor Master'!$B$5:$Q$54,11,FALSE),VLOOKUP(E741,'Vendor Master'!$B$5:$Q$54,6,FALSE))),""))</f>
        <v/>
      </c>
      <c r="N741" s="30">
        <f>IF(OR(E741="",I741="",M741=""),"",I741*M741)</f>
        <v/>
      </c>
      <c r="O741" s="30">
        <f>IF(OR(E741="",L741=""),"",L741-IF(N741="",0,N741))</f>
        <v/>
      </c>
      <c r="P741" s="26" t="n"/>
      <c r="Q741" s="23" t="n"/>
      <c r="R741" s="28" t="n"/>
      <c r="S741" s="22">
        <f>IF(OR(R741="",O741=""),"",IF(ROUND(R741,2)=ROUND(O741,2),"OK","CHECK"))</f>
        <v/>
      </c>
      <c r="T741" s="31">
        <f>IF(OR(R741="",O741=""),"",R741-O741)</f>
        <v/>
      </c>
      <c r="U741" s="19" t="n"/>
      <c r="V741" s="23" t="n"/>
      <c r="W741" s="32">
        <f>IF(V741="","",IFERROR(VLOOKUP(V741,'Challan Master'!$B$5:$D$124,3,FALSE),""))</f>
        <v/>
      </c>
      <c r="X741" s="22">
        <f>IF(V741="","",IFERROR(VLOOKUP(V741,'Challan Master'!$B$5:$D$124,2,FALSE),""))</f>
        <v/>
      </c>
      <c r="Y741" s="23" t="n"/>
    </row>
    <row r="742">
      <c r="A742" s="22">
        <f>IF(C742="","",ROW()-4)</f>
        <v/>
      </c>
      <c r="B742" s="22">
        <f>IF(C742="","",IF(MONTH(C742)&lt;=3,"Q4",IF(MONTH(C742)&lt;=6,"Q1",IF(MONTH(C742)&lt;=9,"Q2","Q3"))))</f>
        <v/>
      </c>
      <c r="C742" s="26" t="n"/>
      <c r="D742" s="23" t="n"/>
      <c r="E742" s="19" t="n"/>
      <c r="F742" s="22">
        <f>IF(E742="","",IFERROR(VLOOKUP(E742,'Vendor Master'!$B$5:$Q$54,2,FALSE),""))</f>
        <v/>
      </c>
      <c r="G742" s="22">
        <f>IF(E742="","",IFERROR(VLOOKUP(E742,'Vendor Master'!$B$5:$Q$54,4,FALSE),""))</f>
        <v/>
      </c>
      <c r="H742" s="20">
        <f>IF(E742="","",IFERROR(VLOOKUP(G742,'Rate Master'!$B$5:$C$16,2,FALSE),""))</f>
        <v/>
      </c>
      <c r="I742" s="28" t="n"/>
      <c r="J742" s="29">
        <f>IF(E742="","",IFERROR(IF(VLOOKUP(E742,'Vendor Master'!$B$5:$Q$54,12,FALSE)="Y",VLOOKUP(E742,'Vendor Master'!$B$5:$Q$54,14,FALSE),0),""))</f>
        <v/>
      </c>
      <c r="K742" s="30">
        <f>IF(OR(E742="",I742="",J742=""),"",I742*J742)</f>
        <v/>
      </c>
      <c r="L742" s="30">
        <f>IF(OR(E742="",I742=""),"",I742+IF(K742="",0,K742))</f>
        <v/>
      </c>
      <c r="M742" s="25">
        <f>IF(E742="","",IFERROR(IF(F742="",0.2,IF(AND(VLOOKUP(E742,'Vendor Master'!$B$5:$Q$54,7,FALSE)="Y",C742&gt;=VLOOKUP(E742,'Vendor Master'!$B$5:$Q$54,9,FALSE),C742&lt;=VLOOKUP(E742,'Vendor Master'!$B$5:$Q$54,10,FALSE)),VLOOKUP(E742,'Vendor Master'!$B$5:$Q$54,11,FALSE),VLOOKUP(E742,'Vendor Master'!$B$5:$Q$54,6,FALSE))),""))</f>
        <v/>
      </c>
      <c r="N742" s="30">
        <f>IF(OR(E742="",I742="",M742=""),"",I742*M742)</f>
        <v/>
      </c>
      <c r="O742" s="30">
        <f>IF(OR(E742="",L742=""),"",L742-IF(N742="",0,N742))</f>
        <v/>
      </c>
      <c r="P742" s="26" t="n"/>
      <c r="Q742" s="23" t="n"/>
      <c r="R742" s="28" t="n"/>
      <c r="S742" s="22">
        <f>IF(OR(R742="",O742=""),"",IF(ROUND(R742,2)=ROUND(O742,2),"OK","CHECK"))</f>
        <v/>
      </c>
      <c r="T742" s="31">
        <f>IF(OR(R742="",O742=""),"",R742-O742)</f>
        <v/>
      </c>
      <c r="U742" s="19" t="n"/>
      <c r="V742" s="23" t="n"/>
      <c r="W742" s="32">
        <f>IF(V742="","",IFERROR(VLOOKUP(V742,'Challan Master'!$B$5:$D$124,3,FALSE),""))</f>
        <v/>
      </c>
      <c r="X742" s="22">
        <f>IF(V742="","",IFERROR(VLOOKUP(V742,'Challan Master'!$B$5:$D$124,2,FALSE),""))</f>
        <v/>
      </c>
      <c r="Y742" s="23" t="n"/>
    </row>
    <row r="743">
      <c r="A743" s="22">
        <f>IF(C743="","",ROW()-4)</f>
        <v/>
      </c>
      <c r="B743" s="22">
        <f>IF(C743="","",IF(MONTH(C743)&lt;=3,"Q4",IF(MONTH(C743)&lt;=6,"Q1",IF(MONTH(C743)&lt;=9,"Q2","Q3"))))</f>
        <v/>
      </c>
      <c r="C743" s="26" t="n"/>
      <c r="D743" s="23" t="n"/>
      <c r="E743" s="19" t="n"/>
      <c r="F743" s="22">
        <f>IF(E743="","",IFERROR(VLOOKUP(E743,'Vendor Master'!$B$5:$Q$54,2,FALSE),""))</f>
        <v/>
      </c>
      <c r="G743" s="22">
        <f>IF(E743="","",IFERROR(VLOOKUP(E743,'Vendor Master'!$B$5:$Q$54,4,FALSE),""))</f>
        <v/>
      </c>
      <c r="H743" s="20">
        <f>IF(E743="","",IFERROR(VLOOKUP(G743,'Rate Master'!$B$5:$C$16,2,FALSE),""))</f>
        <v/>
      </c>
      <c r="I743" s="28" t="n"/>
      <c r="J743" s="29">
        <f>IF(E743="","",IFERROR(IF(VLOOKUP(E743,'Vendor Master'!$B$5:$Q$54,12,FALSE)="Y",VLOOKUP(E743,'Vendor Master'!$B$5:$Q$54,14,FALSE),0),""))</f>
        <v/>
      </c>
      <c r="K743" s="30">
        <f>IF(OR(E743="",I743="",J743=""),"",I743*J743)</f>
        <v/>
      </c>
      <c r="L743" s="30">
        <f>IF(OR(E743="",I743=""),"",I743+IF(K743="",0,K743))</f>
        <v/>
      </c>
      <c r="M743" s="25">
        <f>IF(E743="","",IFERROR(IF(F743="",0.2,IF(AND(VLOOKUP(E743,'Vendor Master'!$B$5:$Q$54,7,FALSE)="Y",C743&gt;=VLOOKUP(E743,'Vendor Master'!$B$5:$Q$54,9,FALSE),C743&lt;=VLOOKUP(E743,'Vendor Master'!$B$5:$Q$54,10,FALSE)),VLOOKUP(E743,'Vendor Master'!$B$5:$Q$54,11,FALSE),VLOOKUP(E743,'Vendor Master'!$B$5:$Q$54,6,FALSE))),""))</f>
        <v/>
      </c>
      <c r="N743" s="30">
        <f>IF(OR(E743="",I743="",M743=""),"",I743*M743)</f>
        <v/>
      </c>
      <c r="O743" s="30">
        <f>IF(OR(E743="",L743=""),"",L743-IF(N743="",0,N743))</f>
        <v/>
      </c>
      <c r="P743" s="26" t="n"/>
      <c r="Q743" s="23" t="n"/>
      <c r="R743" s="28" t="n"/>
      <c r="S743" s="22">
        <f>IF(OR(R743="",O743=""),"",IF(ROUND(R743,2)=ROUND(O743,2),"OK","CHECK"))</f>
        <v/>
      </c>
      <c r="T743" s="31">
        <f>IF(OR(R743="",O743=""),"",R743-O743)</f>
        <v/>
      </c>
      <c r="U743" s="19" t="n"/>
      <c r="V743" s="23" t="n"/>
      <c r="W743" s="32">
        <f>IF(V743="","",IFERROR(VLOOKUP(V743,'Challan Master'!$B$5:$D$124,3,FALSE),""))</f>
        <v/>
      </c>
      <c r="X743" s="22">
        <f>IF(V743="","",IFERROR(VLOOKUP(V743,'Challan Master'!$B$5:$D$124,2,FALSE),""))</f>
        <v/>
      </c>
      <c r="Y743" s="23" t="n"/>
    </row>
    <row r="744">
      <c r="A744" s="22">
        <f>IF(C744="","",ROW()-4)</f>
        <v/>
      </c>
      <c r="B744" s="22">
        <f>IF(C744="","",IF(MONTH(C744)&lt;=3,"Q4",IF(MONTH(C744)&lt;=6,"Q1",IF(MONTH(C744)&lt;=9,"Q2","Q3"))))</f>
        <v/>
      </c>
      <c r="C744" s="26" t="n"/>
      <c r="D744" s="23" t="n"/>
      <c r="E744" s="19" t="n"/>
      <c r="F744" s="22">
        <f>IF(E744="","",IFERROR(VLOOKUP(E744,'Vendor Master'!$B$5:$Q$54,2,FALSE),""))</f>
        <v/>
      </c>
      <c r="G744" s="22">
        <f>IF(E744="","",IFERROR(VLOOKUP(E744,'Vendor Master'!$B$5:$Q$54,4,FALSE),""))</f>
        <v/>
      </c>
      <c r="H744" s="20">
        <f>IF(E744="","",IFERROR(VLOOKUP(G744,'Rate Master'!$B$5:$C$16,2,FALSE),""))</f>
        <v/>
      </c>
      <c r="I744" s="28" t="n"/>
      <c r="J744" s="29">
        <f>IF(E744="","",IFERROR(IF(VLOOKUP(E744,'Vendor Master'!$B$5:$Q$54,12,FALSE)="Y",VLOOKUP(E744,'Vendor Master'!$B$5:$Q$54,14,FALSE),0),""))</f>
        <v/>
      </c>
      <c r="K744" s="30">
        <f>IF(OR(E744="",I744="",J744=""),"",I744*J744)</f>
        <v/>
      </c>
      <c r="L744" s="30">
        <f>IF(OR(E744="",I744=""),"",I744+IF(K744="",0,K744))</f>
        <v/>
      </c>
      <c r="M744" s="25">
        <f>IF(E744="","",IFERROR(IF(F744="",0.2,IF(AND(VLOOKUP(E744,'Vendor Master'!$B$5:$Q$54,7,FALSE)="Y",C744&gt;=VLOOKUP(E744,'Vendor Master'!$B$5:$Q$54,9,FALSE),C744&lt;=VLOOKUP(E744,'Vendor Master'!$B$5:$Q$54,10,FALSE)),VLOOKUP(E744,'Vendor Master'!$B$5:$Q$54,11,FALSE),VLOOKUP(E744,'Vendor Master'!$B$5:$Q$54,6,FALSE))),""))</f>
        <v/>
      </c>
      <c r="N744" s="30">
        <f>IF(OR(E744="",I744="",M744=""),"",I744*M744)</f>
        <v/>
      </c>
      <c r="O744" s="30">
        <f>IF(OR(E744="",L744=""),"",L744-IF(N744="",0,N744))</f>
        <v/>
      </c>
      <c r="P744" s="26" t="n"/>
      <c r="Q744" s="23" t="n"/>
      <c r="R744" s="28" t="n"/>
      <c r="S744" s="22">
        <f>IF(OR(R744="",O744=""),"",IF(ROUND(R744,2)=ROUND(O744,2),"OK","CHECK"))</f>
        <v/>
      </c>
      <c r="T744" s="31">
        <f>IF(OR(R744="",O744=""),"",R744-O744)</f>
        <v/>
      </c>
      <c r="U744" s="19" t="n"/>
      <c r="V744" s="23" t="n"/>
      <c r="W744" s="32">
        <f>IF(V744="","",IFERROR(VLOOKUP(V744,'Challan Master'!$B$5:$D$124,3,FALSE),""))</f>
        <v/>
      </c>
      <c r="X744" s="22">
        <f>IF(V744="","",IFERROR(VLOOKUP(V744,'Challan Master'!$B$5:$D$124,2,FALSE),""))</f>
        <v/>
      </c>
      <c r="Y744" s="23" t="n"/>
    </row>
    <row r="745">
      <c r="A745" s="22">
        <f>IF(C745="","",ROW()-4)</f>
        <v/>
      </c>
      <c r="B745" s="22">
        <f>IF(C745="","",IF(MONTH(C745)&lt;=3,"Q4",IF(MONTH(C745)&lt;=6,"Q1",IF(MONTH(C745)&lt;=9,"Q2","Q3"))))</f>
        <v/>
      </c>
      <c r="C745" s="26" t="n"/>
      <c r="D745" s="23" t="n"/>
      <c r="E745" s="19" t="n"/>
      <c r="F745" s="22">
        <f>IF(E745="","",IFERROR(VLOOKUP(E745,'Vendor Master'!$B$5:$Q$54,2,FALSE),""))</f>
        <v/>
      </c>
      <c r="G745" s="22">
        <f>IF(E745="","",IFERROR(VLOOKUP(E745,'Vendor Master'!$B$5:$Q$54,4,FALSE),""))</f>
        <v/>
      </c>
      <c r="H745" s="20">
        <f>IF(E745="","",IFERROR(VLOOKUP(G745,'Rate Master'!$B$5:$C$16,2,FALSE),""))</f>
        <v/>
      </c>
      <c r="I745" s="28" t="n"/>
      <c r="J745" s="29">
        <f>IF(E745="","",IFERROR(IF(VLOOKUP(E745,'Vendor Master'!$B$5:$Q$54,12,FALSE)="Y",VLOOKUP(E745,'Vendor Master'!$B$5:$Q$54,14,FALSE),0),""))</f>
        <v/>
      </c>
      <c r="K745" s="30">
        <f>IF(OR(E745="",I745="",J745=""),"",I745*J745)</f>
        <v/>
      </c>
      <c r="L745" s="30">
        <f>IF(OR(E745="",I745=""),"",I745+IF(K745="",0,K745))</f>
        <v/>
      </c>
      <c r="M745" s="25">
        <f>IF(E745="","",IFERROR(IF(F745="",0.2,IF(AND(VLOOKUP(E745,'Vendor Master'!$B$5:$Q$54,7,FALSE)="Y",C745&gt;=VLOOKUP(E745,'Vendor Master'!$B$5:$Q$54,9,FALSE),C745&lt;=VLOOKUP(E745,'Vendor Master'!$B$5:$Q$54,10,FALSE)),VLOOKUP(E745,'Vendor Master'!$B$5:$Q$54,11,FALSE),VLOOKUP(E745,'Vendor Master'!$B$5:$Q$54,6,FALSE))),""))</f>
        <v/>
      </c>
      <c r="N745" s="30">
        <f>IF(OR(E745="",I745="",M745=""),"",I745*M745)</f>
        <v/>
      </c>
      <c r="O745" s="30">
        <f>IF(OR(E745="",L745=""),"",L745-IF(N745="",0,N745))</f>
        <v/>
      </c>
      <c r="P745" s="26" t="n"/>
      <c r="Q745" s="23" t="n"/>
      <c r="R745" s="28" t="n"/>
      <c r="S745" s="22">
        <f>IF(OR(R745="",O745=""),"",IF(ROUND(R745,2)=ROUND(O745,2),"OK","CHECK"))</f>
        <v/>
      </c>
      <c r="T745" s="31">
        <f>IF(OR(R745="",O745=""),"",R745-O745)</f>
        <v/>
      </c>
      <c r="U745" s="19" t="n"/>
      <c r="V745" s="23" t="n"/>
      <c r="W745" s="32">
        <f>IF(V745="","",IFERROR(VLOOKUP(V745,'Challan Master'!$B$5:$D$124,3,FALSE),""))</f>
        <v/>
      </c>
      <c r="X745" s="22">
        <f>IF(V745="","",IFERROR(VLOOKUP(V745,'Challan Master'!$B$5:$D$124,2,FALSE),""))</f>
        <v/>
      </c>
      <c r="Y745" s="23" t="n"/>
    </row>
    <row r="746">
      <c r="A746" s="22">
        <f>IF(C746="","",ROW()-4)</f>
        <v/>
      </c>
      <c r="B746" s="22">
        <f>IF(C746="","",IF(MONTH(C746)&lt;=3,"Q4",IF(MONTH(C746)&lt;=6,"Q1",IF(MONTH(C746)&lt;=9,"Q2","Q3"))))</f>
        <v/>
      </c>
      <c r="C746" s="26" t="n"/>
      <c r="D746" s="23" t="n"/>
      <c r="E746" s="19" t="n"/>
      <c r="F746" s="22">
        <f>IF(E746="","",IFERROR(VLOOKUP(E746,'Vendor Master'!$B$5:$Q$54,2,FALSE),""))</f>
        <v/>
      </c>
      <c r="G746" s="22">
        <f>IF(E746="","",IFERROR(VLOOKUP(E746,'Vendor Master'!$B$5:$Q$54,4,FALSE),""))</f>
        <v/>
      </c>
      <c r="H746" s="20">
        <f>IF(E746="","",IFERROR(VLOOKUP(G746,'Rate Master'!$B$5:$C$16,2,FALSE),""))</f>
        <v/>
      </c>
      <c r="I746" s="28" t="n"/>
      <c r="J746" s="29">
        <f>IF(E746="","",IFERROR(IF(VLOOKUP(E746,'Vendor Master'!$B$5:$Q$54,12,FALSE)="Y",VLOOKUP(E746,'Vendor Master'!$B$5:$Q$54,14,FALSE),0),""))</f>
        <v/>
      </c>
      <c r="K746" s="30">
        <f>IF(OR(E746="",I746="",J746=""),"",I746*J746)</f>
        <v/>
      </c>
      <c r="L746" s="30">
        <f>IF(OR(E746="",I746=""),"",I746+IF(K746="",0,K746))</f>
        <v/>
      </c>
      <c r="M746" s="25">
        <f>IF(E746="","",IFERROR(IF(F746="",0.2,IF(AND(VLOOKUP(E746,'Vendor Master'!$B$5:$Q$54,7,FALSE)="Y",C746&gt;=VLOOKUP(E746,'Vendor Master'!$B$5:$Q$54,9,FALSE),C746&lt;=VLOOKUP(E746,'Vendor Master'!$B$5:$Q$54,10,FALSE)),VLOOKUP(E746,'Vendor Master'!$B$5:$Q$54,11,FALSE),VLOOKUP(E746,'Vendor Master'!$B$5:$Q$54,6,FALSE))),""))</f>
        <v/>
      </c>
      <c r="N746" s="30">
        <f>IF(OR(E746="",I746="",M746=""),"",I746*M746)</f>
        <v/>
      </c>
      <c r="O746" s="30">
        <f>IF(OR(E746="",L746=""),"",L746-IF(N746="",0,N746))</f>
        <v/>
      </c>
      <c r="P746" s="26" t="n"/>
      <c r="Q746" s="23" t="n"/>
      <c r="R746" s="28" t="n"/>
      <c r="S746" s="22">
        <f>IF(OR(R746="",O746=""),"",IF(ROUND(R746,2)=ROUND(O746,2),"OK","CHECK"))</f>
        <v/>
      </c>
      <c r="T746" s="31">
        <f>IF(OR(R746="",O746=""),"",R746-O746)</f>
        <v/>
      </c>
      <c r="U746" s="19" t="n"/>
      <c r="V746" s="23" t="n"/>
      <c r="W746" s="32">
        <f>IF(V746="","",IFERROR(VLOOKUP(V746,'Challan Master'!$B$5:$D$124,3,FALSE),""))</f>
        <v/>
      </c>
      <c r="X746" s="22">
        <f>IF(V746="","",IFERROR(VLOOKUP(V746,'Challan Master'!$B$5:$D$124,2,FALSE),""))</f>
        <v/>
      </c>
      <c r="Y746" s="23" t="n"/>
    </row>
    <row r="747">
      <c r="A747" s="22">
        <f>IF(C747="","",ROW()-4)</f>
        <v/>
      </c>
      <c r="B747" s="22">
        <f>IF(C747="","",IF(MONTH(C747)&lt;=3,"Q4",IF(MONTH(C747)&lt;=6,"Q1",IF(MONTH(C747)&lt;=9,"Q2","Q3"))))</f>
        <v/>
      </c>
      <c r="C747" s="26" t="n"/>
      <c r="D747" s="23" t="n"/>
      <c r="E747" s="19" t="n"/>
      <c r="F747" s="22">
        <f>IF(E747="","",IFERROR(VLOOKUP(E747,'Vendor Master'!$B$5:$Q$54,2,FALSE),""))</f>
        <v/>
      </c>
      <c r="G747" s="22">
        <f>IF(E747="","",IFERROR(VLOOKUP(E747,'Vendor Master'!$B$5:$Q$54,4,FALSE),""))</f>
        <v/>
      </c>
      <c r="H747" s="20">
        <f>IF(E747="","",IFERROR(VLOOKUP(G747,'Rate Master'!$B$5:$C$16,2,FALSE),""))</f>
        <v/>
      </c>
      <c r="I747" s="28" t="n"/>
      <c r="J747" s="29">
        <f>IF(E747="","",IFERROR(IF(VLOOKUP(E747,'Vendor Master'!$B$5:$Q$54,12,FALSE)="Y",VLOOKUP(E747,'Vendor Master'!$B$5:$Q$54,14,FALSE),0),""))</f>
        <v/>
      </c>
      <c r="K747" s="30">
        <f>IF(OR(E747="",I747="",J747=""),"",I747*J747)</f>
        <v/>
      </c>
      <c r="L747" s="30">
        <f>IF(OR(E747="",I747=""),"",I747+IF(K747="",0,K747))</f>
        <v/>
      </c>
      <c r="M747" s="25">
        <f>IF(E747="","",IFERROR(IF(F747="",0.2,IF(AND(VLOOKUP(E747,'Vendor Master'!$B$5:$Q$54,7,FALSE)="Y",C747&gt;=VLOOKUP(E747,'Vendor Master'!$B$5:$Q$54,9,FALSE),C747&lt;=VLOOKUP(E747,'Vendor Master'!$B$5:$Q$54,10,FALSE)),VLOOKUP(E747,'Vendor Master'!$B$5:$Q$54,11,FALSE),VLOOKUP(E747,'Vendor Master'!$B$5:$Q$54,6,FALSE))),""))</f>
        <v/>
      </c>
      <c r="N747" s="30">
        <f>IF(OR(E747="",I747="",M747=""),"",I747*M747)</f>
        <v/>
      </c>
      <c r="O747" s="30">
        <f>IF(OR(E747="",L747=""),"",L747-IF(N747="",0,N747))</f>
        <v/>
      </c>
      <c r="P747" s="26" t="n"/>
      <c r="Q747" s="23" t="n"/>
      <c r="R747" s="28" t="n"/>
      <c r="S747" s="22">
        <f>IF(OR(R747="",O747=""),"",IF(ROUND(R747,2)=ROUND(O747,2),"OK","CHECK"))</f>
        <v/>
      </c>
      <c r="T747" s="31">
        <f>IF(OR(R747="",O747=""),"",R747-O747)</f>
        <v/>
      </c>
      <c r="U747" s="19" t="n"/>
      <c r="V747" s="23" t="n"/>
      <c r="W747" s="32">
        <f>IF(V747="","",IFERROR(VLOOKUP(V747,'Challan Master'!$B$5:$D$124,3,FALSE),""))</f>
        <v/>
      </c>
      <c r="X747" s="22">
        <f>IF(V747="","",IFERROR(VLOOKUP(V747,'Challan Master'!$B$5:$D$124,2,FALSE),""))</f>
        <v/>
      </c>
      <c r="Y747" s="23" t="n"/>
    </row>
    <row r="748">
      <c r="A748" s="22">
        <f>IF(C748="","",ROW()-4)</f>
        <v/>
      </c>
      <c r="B748" s="22">
        <f>IF(C748="","",IF(MONTH(C748)&lt;=3,"Q4",IF(MONTH(C748)&lt;=6,"Q1",IF(MONTH(C748)&lt;=9,"Q2","Q3"))))</f>
        <v/>
      </c>
      <c r="C748" s="26" t="n"/>
      <c r="D748" s="23" t="n"/>
      <c r="E748" s="19" t="n"/>
      <c r="F748" s="22">
        <f>IF(E748="","",IFERROR(VLOOKUP(E748,'Vendor Master'!$B$5:$Q$54,2,FALSE),""))</f>
        <v/>
      </c>
      <c r="G748" s="22">
        <f>IF(E748="","",IFERROR(VLOOKUP(E748,'Vendor Master'!$B$5:$Q$54,4,FALSE),""))</f>
        <v/>
      </c>
      <c r="H748" s="20">
        <f>IF(E748="","",IFERROR(VLOOKUP(G748,'Rate Master'!$B$5:$C$16,2,FALSE),""))</f>
        <v/>
      </c>
      <c r="I748" s="28" t="n"/>
      <c r="J748" s="29">
        <f>IF(E748="","",IFERROR(IF(VLOOKUP(E748,'Vendor Master'!$B$5:$Q$54,12,FALSE)="Y",VLOOKUP(E748,'Vendor Master'!$B$5:$Q$54,14,FALSE),0),""))</f>
        <v/>
      </c>
      <c r="K748" s="30">
        <f>IF(OR(E748="",I748="",J748=""),"",I748*J748)</f>
        <v/>
      </c>
      <c r="L748" s="30">
        <f>IF(OR(E748="",I748=""),"",I748+IF(K748="",0,K748))</f>
        <v/>
      </c>
      <c r="M748" s="25">
        <f>IF(E748="","",IFERROR(IF(F748="",0.2,IF(AND(VLOOKUP(E748,'Vendor Master'!$B$5:$Q$54,7,FALSE)="Y",C748&gt;=VLOOKUP(E748,'Vendor Master'!$B$5:$Q$54,9,FALSE),C748&lt;=VLOOKUP(E748,'Vendor Master'!$B$5:$Q$54,10,FALSE)),VLOOKUP(E748,'Vendor Master'!$B$5:$Q$54,11,FALSE),VLOOKUP(E748,'Vendor Master'!$B$5:$Q$54,6,FALSE))),""))</f>
        <v/>
      </c>
      <c r="N748" s="30">
        <f>IF(OR(E748="",I748="",M748=""),"",I748*M748)</f>
        <v/>
      </c>
      <c r="O748" s="30">
        <f>IF(OR(E748="",L748=""),"",L748-IF(N748="",0,N748))</f>
        <v/>
      </c>
      <c r="P748" s="26" t="n"/>
      <c r="Q748" s="23" t="n"/>
      <c r="R748" s="28" t="n"/>
      <c r="S748" s="22">
        <f>IF(OR(R748="",O748=""),"",IF(ROUND(R748,2)=ROUND(O748,2),"OK","CHECK"))</f>
        <v/>
      </c>
      <c r="T748" s="31">
        <f>IF(OR(R748="",O748=""),"",R748-O748)</f>
        <v/>
      </c>
      <c r="U748" s="19" t="n"/>
      <c r="V748" s="23" t="n"/>
      <c r="W748" s="32">
        <f>IF(V748="","",IFERROR(VLOOKUP(V748,'Challan Master'!$B$5:$D$124,3,FALSE),""))</f>
        <v/>
      </c>
      <c r="X748" s="22">
        <f>IF(V748="","",IFERROR(VLOOKUP(V748,'Challan Master'!$B$5:$D$124,2,FALSE),""))</f>
        <v/>
      </c>
      <c r="Y748" s="23" t="n"/>
    </row>
    <row r="749">
      <c r="A749" s="22">
        <f>IF(C749="","",ROW()-4)</f>
        <v/>
      </c>
      <c r="B749" s="22">
        <f>IF(C749="","",IF(MONTH(C749)&lt;=3,"Q4",IF(MONTH(C749)&lt;=6,"Q1",IF(MONTH(C749)&lt;=9,"Q2","Q3"))))</f>
        <v/>
      </c>
      <c r="C749" s="26" t="n"/>
      <c r="D749" s="23" t="n"/>
      <c r="E749" s="19" t="n"/>
      <c r="F749" s="22">
        <f>IF(E749="","",IFERROR(VLOOKUP(E749,'Vendor Master'!$B$5:$Q$54,2,FALSE),""))</f>
        <v/>
      </c>
      <c r="G749" s="22">
        <f>IF(E749="","",IFERROR(VLOOKUP(E749,'Vendor Master'!$B$5:$Q$54,4,FALSE),""))</f>
        <v/>
      </c>
      <c r="H749" s="20">
        <f>IF(E749="","",IFERROR(VLOOKUP(G749,'Rate Master'!$B$5:$C$16,2,FALSE),""))</f>
        <v/>
      </c>
      <c r="I749" s="28" t="n"/>
      <c r="J749" s="29">
        <f>IF(E749="","",IFERROR(IF(VLOOKUP(E749,'Vendor Master'!$B$5:$Q$54,12,FALSE)="Y",VLOOKUP(E749,'Vendor Master'!$B$5:$Q$54,14,FALSE),0),""))</f>
        <v/>
      </c>
      <c r="K749" s="30">
        <f>IF(OR(E749="",I749="",J749=""),"",I749*J749)</f>
        <v/>
      </c>
      <c r="L749" s="30">
        <f>IF(OR(E749="",I749=""),"",I749+IF(K749="",0,K749))</f>
        <v/>
      </c>
      <c r="M749" s="25">
        <f>IF(E749="","",IFERROR(IF(F749="",0.2,IF(AND(VLOOKUP(E749,'Vendor Master'!$B$5:$Q$54,7,FALSE)="Y",C749&gt;=VLOOKUP(E749,'Vendor Master'!$B$5:$Q$54,9,FALSE),C749&lt;=VLOOKUP(E749,'Vendor Master'!$B$5:$Q$54,10,FALSE)),VLOOKUP(E749,'Vendor Master'!$B$5:$Q$54,11,FALSE),VLOOKUP(E749,'Vendor Master'!$B$5:$Q$54,6,FALSE))),""))</f>
        <v/>
      </c>
      <c r="N749" s="30">
        <f>IF(OR(E749="",I749="",M749=""),"",I749*M749)</f>
        <v/>
      </c>
      <c r="O749" s="30">
        <f>IF(OR(E749="",L749=""),"",L749-IF(N749="",0,N749))</f>
        <v/>
      </c>
      <c r="P749" s="26" t="n"/>
      <c r="Q749" s="23" t="n"/>
      <c r="R749" s="28" t="n"/>
      <c r="S749" s="22">
        <f>IF(OR(R749="",O749=""),"",IF(ROUND(R749,2)=ROUND(O749,2),"OK","CHECK"))</f>
        <v/>
      </c>
      <c r="T749" s="31">
        <f>IF(OR(R749="",O749=""),"",R749-O749)</f>
        <v/>
      </c>
      <c r="U749" s="19" t="n"/>
      <c r="V749" s="23" t="n"/>
      <c r="W749" s="32">
        <f>IF(V749="","",IFERROR(VLOOKUP(V749,'Challan Master'!$B$5:$D$124,3,FALSE),""))</f>
        <v/>
      </c>
      <c r="X749" s="22">
        <f>IF(V749="","",IFERROR(VLOOKUP(V749,'Challan Master'!$B$5:$D$124,2,FALSE),""))</f>
        <v/>
      </c>
      <c r="Y749" s="23" t="n"/>
    </row>
    <row r="750">
      <c r="A750" s="22">
        <f>IF(C750="","",ROW()-4)</f>
        <v/>
      </c>
      <c r="B750" s="22">
        <f>IF(C750="","",IF(MONTH(C750)&lt;=3,"Q4",IF(MONTH(C750)&lt;=6,"Q1",IF(MONTH(C750)&lt;=9,"Q2","Q3"))))</f>
        <v/>
      </c>
      <c r="C750" s="26" t="n"/>
      <c r="D750" s="23" t="n"/>
      <c r="E750" s="19" t="n"/>
      <c r="F750" s="22">
        <f>IF(E750="","",IFERROR(VLOOKUP(E750,'Vendor Master'!$B$5:$Q$54,2,FALSE),""))</f>
        <v/>
      </c>
      <c r="G750" s="22">
        <f>IF(E750="","",IFERROR(VLOOKUP(E750,'Vendor Master'!$B$5:$Q$54,4,FALSE),""))</f>
        <v/>
      </c>
      <c r="H750" s="20">
        <f>IF(E750="","",IFERROR(VLOOKUP(G750,'Rate Master'!$B$5:$C$16,2,FALSE),""))</f>
        <v/>
      </c>
      <c r="I750" s="28" t="n"/>
      <c r="J750" s="29">
        <f>IF(E750="","",IFERROR(IF(VLOOKUP(E750,'Vendor Master'!$B$5:$Q$54,12,FALSE)="Y",VLOOKUP(E750,'Vendor Master'!$B$5:$Q$54,14,FALSE),0),""))</f>
        <v/>
      </c>
      <c r="K750" s="30">
        <f>IF(OR(E750="",I750="",J750=""),"",I750*J750)</f>
        <v/>
      </c>
      <c r="L750" s="30">
        <f>IF(OR(E750="",I750=""),"",I750+IF(K750="",0,K750))</f>
        <v/>
      </c>
      <c r="M750" s="25">
        <f>IF(E750="","",IFERROR(IF(F750="",0.2,IF(AND(VLOOKUP(E750,'Vendor Master'!$B$5:$Q$54,7,FALSE)="Y",C750&gt;=VLOOKUP(E750,'Vendor Master'!$B$5:$Q$54,9,FALSE),C750&lt;=VLOOKUP(E750,'Vendor Master'!$B$5:$Q$54,10,FALSE)),VLOOKUP(E750,'Vendor Master'!$B$5:$Q$54,11,FALSE),VLOOKUP(E750,'Vendor Master'!$B$5:$Q$54,6,FALSE))),""))</f>
        <v/>
      </c>
      <c r="N750" s="30">
        <f>IF(OR(E750="",I750="",M750=""),"",I750*M750)</f>
        <v/>
      </c>
      <c r="O750" s="30">
        <f>IF(OR(E750="",L750=""),"",L750-IF(N750="",0,N750))</f>
        <v/>
      </c>
      <c r="P750" s="26" t="n"/>
      <c r="Q750" s="23" t="n"/>
      <c r="R750" s="28" t="n"/>
      <c r="S750" s="22">
        <f>IF(OR(R750="",O750=""),"",IF(ROUND(R750,2)=ROUND(O750,2),"OK","CHECK"))</f>
        <v/>
      </c>
      <c r="T750" s="31">
        <f>IF(OR(R750="",O750=""),"",R750-O750)</f>
        <v/>
      </c>
      <c r="U750" s="19" t="n"/>
      <c r="V750" s="23" t="n"/>
      <c r="W750" s="32">
        <f>IF(V750="","",IFERROR(VLOOKUP(V750,'Challan Master'!$B$5:$D$124,3,FALSE),""))</f>
        <v/>
      </c>
      <c r="X750" s="22">
        <f>IF(V750="","",IFERROR(VLOOKUP(V750,'Challan Master'!$B$5:$D$124,2,FALSE),""))</f>
        <v/>
      </c>
      <c r="Y750" s="23" t="n"/>
    </row>
    <row r="751">
      <c r="A751" s="22">
        <f>IF(C751="","",ROW()-4)</f>
        <v/>
      </c>
      <c r="B751" s="22">
        <f>IF(C751="","",IF(MONTH(C751)&lt;=3,"Q4",IF(MONTH(C751)&lt;=6,"Q1",IF(MONTH(C751)&lt;=9,"Q2","Q3"))))</f>
        <v/>
      </c>
      <c r="C751" s="26" t="n"/>
      <c r="D751" s="23" t="n"/>
      <c r="E751" s="19" t="n"/>
      <c r="F751" s="22">
        <f>IF(E751="","",IFERROR(VLOOKUP(E751,'Vendor Master'!$B$5:$Q$54,2,FALSE),""))</f>
        <v/>
      </c>
      <c r="G751" s="22">
        <f>IF(E751="","",IFERROR(VLOOKUP(E751,'Vendor Master'!$B$5:$Q$54,4,FALSE),""))</f>
        <v/>
      </c>
      <c r="H751" s="20">
        <f>IF(E751="","",IFERROR(VLOOKUP(G751,'Rate Master'!$B$5:$C$16,2,FALSE),""))</f>
        <v/>
      </c>
      <c r="I751" s="28" t="n"/>
      <c r="J751" s="29">
        <f>IF(E751="","",IFERROR(IF(VLOOKUP(E751,'Vendor Master'!$B$5:$Q$54,12,FALSE)="Y",VLOOKUP(E751,'Vendor Master'!$B$5:$Q$54,14,FALSE),0),""))</f>
        <v/>
      </c>
      <c r="K751" s="30">
        <f>IF(OR(E751="",I751="",J751=""),"",I751*J751)</f>
        <v/>
      </c>
      <c r="L751" s="30">
        <f>IF(OR(E751="",I751=""),"",I751+IF(K751="",0,K751))</f>
        <v/>
      </c>
      <c r="M751" s="25">
        <f>IF(E751="","",IFERROR(IF(F751="",0.2,IF(AND(VLOOKUP(E751,'Vendor Master'!$B$5:$Q$54,7,FALSE)="Y",C751&gt;=VLOOKUP(E751,'Vendor Master'!$B$5:$Q$54,9,FALSE),C751&lt;=VLOOKUP(E751,'Vendor Master'!$B$5:$Q$54,10,FALSE)),VLOOKUP(E751,'Vendor Master'!$B$5:$Q$54,11,FALSE),VLOOKUP(E751,'Vendor Master'!$B$5:$Q$54,6,FALSE))),""))</f>
        <v/>
      </c>
      <c r="N751" s="30">
        <f>IF(OR(E751="",I751="",M751=""),"",I751*M751)</f>
        <v/>
      </c>
      <c r="O751" s="30">
        <f>IF(OR(E751="",L751=""),"",L751-IF(N751="",0,N751))</f>
        <v/>
      </c>
      <c r="P751" s="26" t="n"/>
      <c r="Q751" s="23" t="n"/>
      <c r="R751" s="28" t="n"/>
      <c r="S751" s="22">
        <f>IF(OR(R751="",O751=""),"",IF(ROUND(R751,2)=ROUND(O751,2),"OK","CHECK"))</f>
        <v/>
      </c>
      <c r="T751" s="31">
        <f>IF(OR(R751="",O751=""),"",R751-O751)</f>
        <v/>
      </c>
      <c r="U751" s="19" t="n"/>
      <c r="V751" s="23" t="n"/>
      <c r="W751" s="32">
        <f>IF(V751="","",IFERROR(VLOOKUP(V751,'Challan Master'!$B$5:$D$124,3,FALSE),""))</f>
        <v/>
      </c>
      <c r="X751" s="22">
        <f>IF(V751="","",IFERROR(VLOOKUP(V751,'Challan Master'!$B$5:$D$124,2,FALSE),""))</f>
        <v/>
      </c>
      <c r="Y751" s="23" t="n"/>
    </row>
    <row r="752">
      <c r="A752" s="22">
        <f>IF(C752="","",ROW()-4)</f>
        <v/>
      </c>
      <c r="B752" s="22">
        <f>IF(C752="","",IF(MONTH(C752)&lt;=3,"Q4",IF(MONTH(C752)&lt;=6,"Q1",IF(MONTH(C752)&lt;=9,"Q2","Q3"))))</f>
        <v/>
      </c>
      <c r="C752" s="26" t="n"/>
      <c r="D752" s="23" t="n"/>
      <c r="E752" s="19" t="n"/>
      <c r="F752" s="22">
        <f>IF(E752="","",IFERROR(VLOOKUP(E752,'Vendor Master'!$B$5:$Q$54,2,FALSE),""))</f>
        <v/>
      </c>
      <c r="G752" s="22">
        <f>IF(E752="","",IFERROR(VLOOKUP(E752,'Vendor Master'!$B$5:$Q$54,4,FALSE),""))</f>
        <v/>
      </c>
      <c r="H752" s="20">
        <f>IF(E752="","",IFERROR(VLOOKUP(G752,'Rate Master'!$B$5:$C$16,2,FALSE),""))</f>
        <v/>
      </c>
      <c r="I752" s="28" t="n"/>
      <c r="J752" s="29">
        <f>IF(E752="","",IFERROR(IF(VLOOKUP(E752,'Vendor Master'!$B$5:$Q$54,12,FALSE)="Y",VLOOKUP(E752,'Vendor Master'!$B$5:$Q$54,14,FALSE),0),""))</f>
        <v/>
      </c>
      <c r="K752" s="30">
        <f>IF(OR(E752="",I752="",J752=""),"",I752*J752)</f>
        <v/>
      </c>
      <c r="L752" s="30">
        <f>IF(OR(E752="",I752=""),"",I752+IF(K752="",0,K752))</f>
        <v/>
      </c>
      <c r="M752" s="25">
        <f>IF(E752="","",IFERROR(IF(F752="",0.2,IF(AND(VLOOKUP(E752,'Vendor Master'!$B$5:$Q$54,7,FALSE)="Y",C752&gt;=VLOOKUP(E752,'Vendor Master'!$B$5:$Q$54,9,FALSE),C752&lt;=VLOOKUP(E752,'Vendor Master'!$B$5:$Q$54,10,FALSE)),VLOOKUP(E752,'Vendor Master'!$B$5:$Q$54,11,FALSE),VLOOKUP(E752,'Vendor Master'!$B$5:$Q$54,6,FALSE))),""))</f>
        <v/>
      </c>
      <c r="N752" s="30">
        <f>IF(OR(E752="",I752="",M752=""),"",I752*M752)</f>
        <v/>
      </c>
      <c r="O752" s="30">
        <f>IF(OR(E752="",L752=""),"",L752-IF(N752="",0,N752))</f>
        <v/>
      </c>
      <c r="P752" s="26" t="n"/>
      <c r="Q752" s="23" t="n"/>
      <c r="R752" s="28" t="n"/>
      <c r="S752" s="22">
        <f>IF(OR(R752="",O752=""),"",IF(ROUND(R752,2)=ROUND(O752,2),"OK","CHECK"))</f>
        <v/>
      </c>
      <c r="T752" s="31">
        <f>IF(OR(R752="",O752=""),"",R752-O752)</f>
        <v/>
      </c>
      <c r="U752" s="19" t="n"/>
      <c r="V752" s="23" t="n"/>
      <c r="W752" s="32">
        <f>IF(V752="","",IFERROR(VLOOKUP(V752,'Challan Master'!$B$5:$D$124,3,FALSE),""))</f>
        <v/>
      </c>
      <c r="X752" s="22">
        <f>IF(V752="","",IFERROR(VLOOKUP(V752,'Challan Master'!$B$5:$D$124,2,FALSE),""))</f>
        <v/>
      </c>
      <c r="Y752" s="23" t="n"/>
    </row>
    <row r="753">
      <c r="A753" s="22">
        <f>IF(C753="","",ROW()-4)</f>
        <v/>
      </c>
      <c r="B753" s="22">
        <f>IF(C753="","",IF(MONTH(C753)&lt;=3,"Q4",IF(MONTH(C753)&lt;=6,"Q1",IF(MONTH(C753)&lt;=9,"Q2","Q3"))))</f>
        <v/>
      </c>
      <c r="C753" s="26" t="n"/>
      <c r="D753" s="23" t="n"/>
      <c r="E753" s="19" t="n"/>
      <c r="F753" s="22">
        <f>IF(E753="","",IFERROR(VLOOKUP(E753,'Vendor Master'!$B$5:$Q$54,2,FALSE),""))</f>
        <v/>
      </c>
      <c r="G753" s="22">
        <f>IF(E753="","",IFERROR(VLOOKUP(E753,'Vendor Master'!$B$5:$Q$54,4,FALSE),""))</f>
        <v/>
      </c>
      <c r="H753" s="20">
        <f>IF(E753="","",IFERROR(VLOOKUP(G753,'Rate Master'!$B$5:$C$16,2,FALSE),""))</f>
        <v/>
      </c>
      <c r="I753" s="28" t="n"/>
      <c r="J753" s="29">
        <f>IF(E753="","",IFERROR(IF(VLOOKUP(E753,'Vendor Master'!$B$5:$Q$54,12,FALSE)="Y",VLOOKUP(E753,'Vendor Master'!$B$5:$Q$54,14,FALSE),0),""))</f>
        <v/>
      </c>
      <c r="K753" s="30">
        <f>IF(OR(E753="",I753="",J753=""),"",I753*J753)</f>
        <v/>
      </c>
      <c r="L753" s="30">
        <f>IF(OR(E753="",I753=""),"",I753+IF(K753="",0,K753))</f>
        <v/>
      </c>
      <c r="M753" s="25">
        <f>IF(E753="","",IFERROR(IF(F753="",0.2,IF(AND(VLOOKUP(E753,'Vendor Master'!$B$5:$Q$54,7,FALSE)="Y",C753&gt;=VLOOKUP(E753,'Vendor Master'!$B$5:$Q$54,9,FALSE),C753&lt;=VLOOKUP(E753,'Vendor Master'!$B$5:$Q$54,10,FALSE)),VLOOKUP(E753,'Vendor Master'!$B$5:$Q$54,11,FALSE),VLOOKUP(E753,'Vendor Master'!$B$5:$Q$54,6,FALSE))),""))</f>
        <v/>
      </c>
      <c r="N753" s="30">
        <f>IF(OR(E753="",I753="",M753=""),"",I753*M753)</f>
        <v/>
      </c>
      <c r="O753" s="30">
        <f>IF(OR(E753="",L753=""),"",L753-IF(N753="",0,N753))</f>
        <v/>
      </c>
      <c r="P753" s="26" t="n"/>
      <c r="Q753" s="23" t="n"/>
      <c r="R753" s="28" t="n"/>
      <c r="S753" s="22">
        <f>IF(OR(R753="",O753=""),"",IF(ROUND(R753,2)=ROUND(O753,2),"OK","CHECK"))</f>
        <v/>
      </c>
      <c r="T753" s="31">
        <f>IF(OR(R753="",O753=""),"",R753-O753)</f>
        <v/>
      </c>
      <c r="U753" s="19" t="n"/>
      <c r="V753" s="23" t="n"/>
      <c r="W753" s="32">
        <f>IF(V753="","",IFERROR(VLOOKUP(V753,'Challan Master'!$B$5:$D$124,3,FALSE),""))</f>
        <v/>
      </c>
      <c r="X753" s="22">
        <f>IF(V753="","",IFERROR(VLOOKUP(V753,'Challan Master'!$B$5:$D$124,2,FALSE),""))</f>
        <v/>
      </c>
      <c r="Y753" s="23" t="n"/>
    </row>
    <row r="754">
      <c r="A754" s="22">
        <f>IF(C754="","",ROW()-4)</f>
        <v/>
      </c>
      <c r="B754" s="22">
        <f>IF(C754="","",IF(MONTH(C754)&lt;=3,"Q4",IF(MONTH(C754)&lt;=6,"Q1",IF(MONTH(C754)&lt;=9,"Q2","Q3"))))</f>
        <v/>
      </c>
      <c r="C754" s="26" t="n"/>
      <c r="D754" s="23" t="n"/>
      <c r="E754" s="19" t="n"/>
      <c r="F754" s="22">
        <f>IF(E754="","",IFERROR(VLOOKUP(E754,'Vendor Master'!$B$5:$Q$54,2,FALSE),""))</f>
        <v/>
      </c>
      <c r="G754" s="22">
        <f>IF(E754="","",IFERROR(VLOOKUP(E754,'Vendor Master'!$B$5:$Q$54,4,FALSE),""))</f>
        <v/>
      </c>
      <c r="H754" s="20">
        <f>IF(E754="","",IFERROR(VLOOKUP(G754,'Rate Master'!$B$5:$C$16,2,FALSE),""))</f>
        <v/>
      </c>
      <c r="I754" s="28" t="n"/>
      <c r="J754" s="29">
        <f>IF(E754="","",IFERROR(IF(VLOOKUP(E754,'Vendor Master'!$B$5:$Q$54,12,FALSE)="Y",VLOOKUP(E754,'Vendor Master'!$B$5:$Q$54,14,FALSE),0),""))</f>
        <v/>
      </c>
      <c r="K754" s="30">
        <f>IF(OR(E754="",I754="",J754=""),"",I754*J754)</f>
        <v/>
      </c>
      <c r="L754" s="30">
        <f>IF(OR(E754="",I754=""),"",I754+IF(K754="",0,K754))</f>
        <v/>
      </c>
      <c r="M754" s="25">
        <f>IF(E754="","",IFERROR(IF(F754="",0.2,IF(AND(VLOOKUP(E754,'Vendor Master'!$B$5:$Q$54,7,FALSE)="Y",C754&gt;=VLOOKUP(E754,'Vendor Master'!$B$5:$Q$54,9,FALSE),C754&lt;=VLOOKUP(E754,'Vendor Master'!$B$5:$Q$54,10,FALSE)),VLOOKUP(E754,'Vendor Master'!$B$5:$Q$54,11,FALSE),VLOOKUP(E754,'Vendor Master'!$B$5:$Q$54,6,FALSE))),""))</f>
        <v/>
      </c>
      <c r="N754" s="30">
        <f>IF(OR(E754="",I754="",M754=""),"",I754*M754)</f>
        <v/>
      </c>
      <c r="O754" s="30">
        <f>IF(OR(E754="",L754=""),"",L754-IF(N754="",0,N754))</f>
        <v/>
      </c>
      <c r="P754" s="26" t="n"/>
      <c r="Q754" s="23" t="n"/>
      <c r="R754" s="28" t="n"/>
      <c r="S754" s="22">
        <f>IF(OR(R754="",O754=""),"",IF(ROUND(R754,2)=ROUND(O754,2),"OK","CHECK"))</f>
        <v/>
      </c>
      <c r="T754" s="31">
        <f>IF(OR(R754="",O754=""),"",R754-O754)</f>
        <v/>
      </c>
      <c r="U754" s="19" t="n"/>
      <c r="V754" s="23" t="n"/>
      <c r="W754" s="32">
        <f>IF(V754="","",IFERROR(VLOOKUP(V754,'Challan Master'!$B$5:$D$124,3,FALSE),""))</f>
        <v/>
      </c>
      <c r="X754" s="22">
        <f>IF(V754="","",IFERROR(VLOOKUP(V754,'Challan Master'!$B$5:$D$124,2,FALSE),""))</f>
        <v/>
      </c>
      <c r="Y754" s="23" t="n"/>
    </row>
    <row r="755">
      <c r="A755" s="22">
        <f>IF(C755="","",ROW()-4)</f>
        <v/>
      </c>
      <c r="B755" s="22">
        <f>IF(C755="","",IF(MONTH(C755)&lt;=3,"Q4",IF(MONTH(C755)&lt;=6,"Q1",IF(MONTH(C755)&lt;=9,"Q2","Q3"))))</f>
        <v/>
      </c>
      <c r="C755" s="26" t="n"/>
      <c r="D755" s="23" t="n"/>
      <c r="E755" s="19" t="n"/>
      <c r="F755" s="22">
        <f>IF(E755="","",IFERROR(VLOOKUP(E755,'Vendor Master'!$B$5:$Q$54,2,FALSE),""))</f>
        <v/>
      </c>
      <c r="G755" s="22">
        <f>IF(E755="","",IFERROR(VLOOKUP(E755,'Vendor Master'!$B$5:$Q$54,4,FALSE),""))</f>
        <v/>
      </c>
      <c r="H755" s="20">
        <f>IF(E755="","",IFERROR(VLOOKUP(G755,'Rate Master'!$B$5:$C$16,2,FALSE),""))</f>
        <v/>
      </c>
      <c r="I755" s="28" t="n"/>
      <c r="J755" s="29">
        <f>IF(E755="","",IFERROR(IF(VLOOKUP(E755,'Vendor Master'!$B$5:$Q$54,12,FALSE)="Y",VLOOKUP(E755,'Vendor Master'!$B$5:$Q$54,14,FALSE),0),""))</f>
        <v/>
      </c>
      <c r="K755" s="30">
        <f>IF(OR(E755="",I755="",J755=""),"",I755*J755)</f>
        <v/>
      </c>
      <c r="L755" s="30">
        <f>IF(OR(E755="",I755=""),"",I755+IF(K755="",0,K755))</f>
        <v/>
      </c>
      <c r="M755" s="25">
        <f>IF(E755="","",IFERROR(IF(F755="",0.2,IF(AND(VLOOKUP(E755,'Vendor Master'!$B$5:$Q$54,7,FALSE)="Y",C755&gt;=VLOOKUP(E755,'Vendor Master'!$B$5:$Q$54,9,FALSE),C755&lt;=VLOOKUP(E755,'Vendor Master'!$B$5:$Q$54,10,FALSE)),VLOOKUP(E755,'Vendor Master'!$B$5:$Q$54,11,FALSE),VLOOKUP(E755,'Vendor Master'!$B$5:$Q$54,6,FALSE))),""))</f>
        <v/>
      </c>
      <c r="N755" s="30">
        <f>IF(OR(E755="",I755="",M755=""),"",I755*M755)</f>
        <v/>
      </c>
      <c r="O755" s="30">
        <f>IF(OR(E755="",L755=""),"",L755-IF(N755="",0,N755))</f>
        <v/>
      </c>
      <c r="P755" s="26" t="n"/>
      <c r="Q755" s="23" t="n"/>
      <c r="R755" s="28" t="n"/>
      <c r="S755" s="22">
        <f>IF(OR(R755="",O755=""),"",IF(ROUND(R755,2)=ROUND(O755,2),"OK","CHECK"))</f>
        <v/>
      </c>
      <c r="T755" s="31">
        <f>IF(OR(R755="",O755=""),"",R755-O755)</f>
        <v/>
      </c>
      <c r="U755" s="19" t="n"/>
      <c r="V755" s="23" t="n"/>
      <c r="W755" s="32">
        <f>IF(V755="","",IFERROR(VLOOKUP(V755,'Challan Master'!$B$5:$D$124,3,FALSE),""))</f>
        <v/>
      </c>
      <c r="X755" s="22">
        <f>IF(V755="","",IFERROR(VLOOKUP(V755,'Challan Master'!$B$5:$D$124,2,FALSE),""))</f>
        <v/>
      </c>
      <c r="Y755" s="23" t="n"/>
    </row>
    <row r="756">
      <c r="A756" s="22">
        <f>IF(C756="","",ROW()-4)</f>
        <v/>
      </c>
      <c r="B756" s="22">
        <f>IF(C756="","",IF(MONTH(C756)&lt;=3,"Q4",IF(MONTH(C756)&lt;=6,"Q1",IF(MONTH(C756)&lt;=9,"Q2","Q3"))))</f>
        <v/>
      </c>
      <c r="C756" s="26" t="n"/>
      <c r="D756" s="23" t="n"/>
      <c r="E756" s="19" t="n"/>
      <c r="F756" s="22">
        <f>IF(E756="","",IFERROR(VLOOKUP(E756,'Vendor Master'!$B$5:$Q$54,2,FALSE),""))</f>
        <v/>
      </c>
      <c r="G756" s="22">
        <f>IF(E756="","",IFERROR(VLOOKUP(E756,'Vendor Master'!$B$5:$Q$54,4,FALSE),""))</f>
        <v/>
      </c>
      <c r="H756" s="20">
        <f>IF(E756="","",IFERROR(VLOOKUP(G756,'Rate Master'!$B$5:$C$16,2,FALSE),""))</f>
        <v/>
      </c>
      <c r="I756" s="28" t="n"/>
      <c r="J756" s="29">
        <f>IF(E756="","",IFERROR(IF(VLOOKUP(E756,'Vendor Master'!$B$5:$Q$54,12,FALSE)="Y",VLOOKUP(E756,'Vendor Master'!$B$5:$Q$54,14,FALSE),0),""))</f>
        <v/>
      </c>
      <c r="K756" s="30">
        <f>IF(OR(E756="",I756="",J756=""),"",I756*J756)</f>
        <v/>
      </c>
      <c r="L756" s="30">
        <f>IF(OR(E756="",I756=""),"",I756+IF(K756="",0,K756))</f>
        <v/>
      </c>
      <c r="M756" s="25">
        <f>IF(E756="","",IFERROR(IF(F756="",0.2,IF(AND(VLOOKUP(E756,'Vendor Master'!$B$5:$Q$54,7,FALSE)="Y",C756&gt;=VLOOKUP(E756,'Vendor Master'!$B$5:$Q$54,9,FALSE),C756&lt;=VLOOKUP(E756,'Vendor Master'!$B$5:$Q$54,10,FALSE)),VLOOKUP(E756,'Vendor Master'!$B$5:$Q$54,11,FALSE),VLOOKUP(E756,'Vendor Master'!$B$5:$Q$54,6,FALSE))),""))</f>
        <v/>
      </c>
      <c r="N756" s="30">
        <f>IF(OR(E756="",I756="",M756=""),"",I756*M756)</f>
        <v/>
      </c>
      <c r="O756" s="30">
        <f>IF(OR(E756="",L756=""),"",L756-IF(N756="",0,N756))</f>
        <v/>
      </c>
      <c r="P756" s="26" t="n"/>
      <c r="Q756" s="23" t="n"/>
      <c r="R756" s="28" t="n"/>
      <c r="S756" s="22">
        <f>IF(OR(R756="",O756=""),"",IF(ROUND(R756,2)=ROUND(O756,2),"OK","CHECK"))</f>
        <v/>
      </c>
      <c r="T756" s="31">
        <f>IF(OR(R756="",O756=""),"",R756-O756)</f>
        <v/>
      </c>
      <c r="U756" s="19" t="n"/>
      <c r="V756" s="23" t="n"/>
      <c r="W756" s="32">
        <f>IF(V756="","",IFERROR(VLOOKUP(V756,'Challan Master'!$B$5:$D$124,3,FALSE),""))</f>
        <v/>
      </c>
      <c r="X756" s="22">
        <f>IF(V756="","",IFERROR(VLOOKUP(V756,'Challan Master'!$B$5:$D$124,2,FALSE),""))</f>
        <v/>
      </c>
      <c r="Y756" s="23" t="n"/>
    </row>
    <row r="757">
      <c r="A757" s="22">
        <f>IF(C757="","",ROW()-4)</f>
        <v/>
      </c>
      <c r="B757" s="22">
        <f>IF(C757="","",IF(MONTH(C757)&lt;=3,"Q4",IF(MONTH(C757)&lt;=6,"Q1",IF(MONTH(C757)&lt;=9,"Q2","Q3"))))</f>
        <v/>
      </c>
      <c r="C757" s="26" t="n"/>
      <c r="D757" s="23" t="n"/>
      <c r="E757" s="19" t="n"/>
      <c r="F757" s="22">
        <f>IF(E757="","",IFERROR(VLOOKUP(E757,'Vendor Master'!$B$5:$Q$54,2,FALSE),""))</f>
        <v/>
      </c>
      <c r="G757" s="22">
        <f>IF(E757="","",IFERROR(VLOOKUP(E757,'Vendor Master'!$B$5:$Q$54,4,FALSE),""))</f>
        <v/>
      </c>
      <c r="H757" s="20">
        <f>IF(E757="","",IFERROR(VLOOKUP(G757,'Rate Master'!$B$5:$C$16,2,FALSE),""))</f>
        <v/>
      </c>
      <c r="I757" s="28" t="n"/>
      <c r="J757" s="29">
        <f>IF(E757="","",IFERROR(IF(VLOOKUP(E757,'Vendor Master'!$B$5:$Q$54,12,FALSE)="Y",VLOOKUP(E757,'Vendor Master'!$B$5:$Q$54,14,FALSE),0),""))</f>
        <v/>
      </c>
      <c r="K757" s="30">
        <f>IF(OR(E757="",I757="",J757=""),"",I757*J757)</f>
        <v/>
      </c>
      <c r="L757" s="30">
        <f>IF(OR(E757="",I757=""),"",I757+IF(K757="",0,K757))</f>
        <v/>
      </c>
      <c r="M757" s="25">
        <f>IF(E757="","",IFERROR(IF(F757="",0.2,IF(AND(VLOOKUP(E757,'Vendor Master'!$B$5:$Q$54,7,FALSE)="Y",C757&gt;=VLOOKUP(E757,'Vendor Master'!$B$5:$Q$54,9,FALSE),C757&lt;=VLOOKUP(E757,'Vendor Master'!$B$5:$Q$54,10,FALSE)),VLOOKUP(E757,'Vendor Master'!$B$5:$Q$54,11,FALSE),VLOOKUP(E757,'Vendor Master'!$B$5:$Q$54,6,FALSE))),""))</f>
        <v/>
      </c>
      <c r="N757" s="30">
        <f>IF(OR(E757="",I757="",M757=""),"",I757*M757)</f>
        <v/>
      </c>
      <c r="O757" s="30">
        <f>IF(OR(E757="",L757=""),"",L757-IF(N757="",0,N757))</f>
        <v/>
      </c>
      <c r="P757" s="26" t="n"/>
      <c r="Q757" s="23" t="n"/>
      <c r="R757" s="28" t="n"/>
      <c r="S757" s="22">
        <f>IF(OR(R757="",O757=""),"",IF(ROUND(R757,2)=ROUND(O757,2),"OK","CHECK"))</f>
        <v/>
      </c>
      <c r="T757" s="31">
        <f>IF(OR(R757="",O757=""),"",R757-O757)</f>
        <v/>
      </c>
      <c r="U757" s="19" t="n"/>
      <c r="V757" s="23" t="n"/>
      <c r="W757" s="32">
        <f>IF(V757="","",IFERROR(VLOOKUP(V757,'Challan Master'!$B$5:$D$124,3,FALSE),""))</f>
        <v/>
      </c>
      <c r="X757" s="22">
        <f>IF(V757="","",IFERROR(VLOOKUP(V757,'Challan Master'!$B$5:$D$124,2,FALSE),""))</f>
        <v/>
      </c>
      <c r="Y757" s="23" t="n"/>
    </row>
    <row r="758">
      <c r="A758" s="22">
        <f>IF(C758="","",ROW()-4)</f>
        <v/>
      </c>
      <c r="B758" s="22">
        <f>IF(C758="","",IF(MONTH(C758)&lt;=3,"Q4",IF(MONTH(C758)&lt;=6,"Q1",IF(MONTH(C758)&lt;=9,"Q2","Q3"))))</f>
        <v/>
      </c>
      <c r="C758" s="26" t="n"/>
      <c r="D758" s="23" t="n"/>
      <c r="E758" s="19" t="n"/>
      <c r="F758" s="22">
        <f>IF(E758="","",IFERROR(VLOOKUP(E758,'Vendor Master'!$B$5:$Q$54,2,FALSE),""))</f>
        <v/>
      </c>
      <c r="G758" s="22">
        <f>IF(E758="","",IFERROR(VLOOKUP(E758,'Vendor Master'!$B$5:$Q$54,4,FALSE),""))</f>
        <v/>
      </c>
      <c r="H758" s="20">
        <f>IF(E758="","",IFERROR(VLOOKUP(G758,'Rate Master'!$B$5:$C$16,2,FALSE),""))</f>
        <v/>
      </c>
      <c r="I758" s="28" t="n"/>
      <c r="J758" s="29">
        <f>IF(E758="","",IFERROR(IF(VLOOKUP(E758,'Vendor Master'!$B$5:$Q$54,12,FALSE)="Y",VLOOKUP(E758,'Vendor Master'!$B$5:$Q$54,14,FALSE),0),""))</f>
        <v/>
      </c>
      <c r="K758" s="30">
        <f>IF(OR(E758="",I758="",J758=""),"",I758*J758)</f>
        <v/>
      </c>
      <c r="L758" s="30">
        <f>IF(OR(E758="",I758=""),"",I758+IF(K758="",0,K758))</f>
        <v/>
      </c>
      <c r="M758" s="25">
        <f>IF(E758="","",IFERROR(IF(F758="",0.2,IF(AND(VLOOKUP(E758,'Vendor Master'!$B$5:$Q$54,7,FALSE)="Y",C758&gt;=VLOOKUP(E758,'Vendor Master'!$B$5:$Q$54,9,FALSE),C758&lt;=VLOOKUP(E758,'Vendor Master'!$B$5:$Q$54,10,FALSE)),VLOOKUP(E758,'Vendor Master'!$B$5:$Q$54,11,FALSE),VLOOKUP(E758,'Vendor Master'!$B$5:$Q$54,6,FALSE))),""))</f>
        <v/>
      </c>
      <c r="N758" s="30">
        <f>IF(OR(E758="",I758="",M758=""),"",I758*M758)</f>
        <v/>
      </c>
      <c r="O758" s="30">
        <f>IF(OR(E758="",L758=""),"",L758-IF(N758="",0,N758))</f>
        <v/>
      </c>
      <c r="P758" s="26" t="n"/>
      <c r="Q758" s="23" t="n"/>
      <c r="R758" s="28" t="n"/>
      <c r="S758" s="22">
        <f>IF(OR(R758="",O758=""),"",IF(ROUND(R758,2)=ROUND(O758,2),"OK","CHECK"))</f>
        <v/>
      </c>
      <c r="T758" s="31">
        <f>IF(OR(R758="",O758=""),"",R758-O758)</f>
        <v/>
      </c>
      <c r="U758" s="19" t="n"/>
      <c r="V758" s="23" t="n"/>
      <c r="W758" s="32">
        <f>IF(V758="","",IFERROR(VLOOKUP(V758,'Challan Master'!$B$5:$D$124,3,FALSE),""))</f>
        <v/>
      </c>
      <c r="X758" s="22">
        <f>IF(V758="","",IFERROR(VLOOKUP(V758,'Challan Master'!$B$5:$D$124,2,FALSE),""))</f>
        <v/>
      </c>
      <c r="Y758" s="23" t="n"/>
    </row>
    <row r="759">
      <c r="A759" s="22">
        <f>IF(C759="","",ROW()-4)</f>
        <v/>
      </c>
      <c r="B759" s="22">
        <f>IF(C759="","",IF(MONTH(C759)&lt;=3,"Q4",IF(MONTH(C759)&lt;=6,"Q1",IF(MONTH(C759)&lt;=9,"Q2","Q3"))))</f>
        <v/>
      </c>
      <c r="C759" s="26" t="n"/>
      <c r="D759" s="23" t="n"/>
      <c r="E759" s="19" t="n"/>
      <c r="F759" s="22">
        <f>IF(E759="","",IFERROR(VLOOKUP(E759,'Vendor Master'!$B$5:$Q$54,2,FALSE),""))</f>
        <v/>
      </c>
      <c r="G759" s="22">
        <f>IF(E759="","",IFERROR(VLOOKUP(E759,'Vendor Master'!$B$5:$Q$54,4,FALSE),""))</f>
        <v/>
      </c>
      <c r="H759" s="20">
        <f>IF(E759="","",IFERROR(VLOOKUP(G759,'Rate Master'!$B$5:$C$16,2,FALSE),""))</f>
        <v/>
      </c>
      <c r="I759" s="28" t="n"/>
      <c r="J759" s="29">
        <f>IF(E759="","",IFERROR(IF(VLOOKUP(E759,'Vendor Master'!$B$5:$Q$54,12,FALSE)="Y",VLOOKUP(E759,'Vendor Master'!$B$5:$Q$54,14,FALSE),0),""))</f>
        <v/>
      </c>
      <c r="K759" s="30">
        <f>IF(OR(E759="",I759="",J759=""),"",I759*J759)</f>
        <v/>
      </c>
      <c r="L759" s="30">
        <f>IF(OR(E759="",I759=""),"",I759+IF(K759="",0,K759))</f>
        <v/>
      </c>
      <c r="M759" s="25">
        <f>IF(E759="","",IFERROR(IF(F759="",0.2,IF(AND(VLOOKUP(E759,'Vendor Master'!$B$5:$Q$54,7,FALSE)="Y",C759&gt;=VLOOKUP(E759,'Vendor Master'!$B$5:$Q$54,9,FALSE),C759&lt;=VLOOKUP(E759,'Vendor Master'!$B$5:$Q$54,10,FALSE)),VLOOKUP(E759,'Vendor Master'!$B$5:$Q$54,11,FALSE),VLOOKUP(E759,'Vendor Master'!$B$5:$Q$54,6,FALSE))),""))</f>
        <v/>
      </c>
      <c r="N759" s="30">
        <f>IF(OR(E759="",I759="",M759=""),"",I759*M759)</f>
        <v/>
      </c>
      <c r="O759" s="30">
        <f>IF(OR(E759="",L759=""),"",L759-IF(N759="",0,N759))</f>
        <v/>
      </c>
      <c r="P759" s="26" t="n"/>
      <c r="Q759" s="23" t="n"/>
      <c r="R759" s="28" t="n"/>
      <c r="S759" s="22">
        <f>IF(OR(R759="",O759=""),"",IF(ROUND(R759,2)=ROUND(O759,2),"OK","CHECK"))</f>
        <v/>
      </c>
      <c r="T759" s="31">
        <f>IF(OR(R759="",O759=""),"",R759-O759)</f>
        <v/>
      </c>
      <c r="U759" s="19" t="n"/>
      <c r="V759" s="23" t="n"/>
      <c r="W759" s="32">
        <f>IF(V759="","",IFERROR(VLOOKUP(V759,'Challan Master'!$B$5:$D$124,3,FALSE),""))</f>
        <v/>
      </c>
      <c r="X759" s="22">
        <f>IF(V759="","",IFERROR(VLOOKUP(V759,'Challan Master'!$B$5:$D$124,2,FALSE),""))</f>
        <v/>
      </c>
      <c r="Y759" s="23" t="n"/>
    </row>
    <row r="760">
      <c r="A760" s="22">
        <f>IF(C760="","",ROW()-4)</f>
        <v/>
      </c>
      <c r="B760" s="22">
        <f>IF(C760="","",IF(MONTH(C760)&lt;=3,"Q4",IF(MONTH(C760)&lt;=6,"Q1",IF(MONTH(C760)&lt;=9,"Q2","Q3"))))</f>
        <v/>
      </c>
      <c r="C760" s="26" t="n"/>
      <c r="D760" s="23" t="n"/>
      <c r="E760" s="19" t="n"/>
      <c r="F760" s="22">
        <f>IF(E760="","",IFERROR(VLOOKUP(E760,'Vendor Master'!$B$5:$Q$54,2,FALSE),""))</f>
        <v/>
      </c>
      <c r="G760" s="22">
        <f>IF(E760="","",IFERROR(VLOOKUP(E760,'Vendor Master'!$B$5:$Q$54,4,FALSE),""))</f>
        <v/>
      </c>
      <c r="H760" s="20">
        <f>IF(E760="","",IFERROR(VLOOKUP(G760,'Rate Master'!$B$5:$C$16,2,FALSE),""))</f>
        <v/>
      </c>
      <c r="I760" s="28" t="n"/>
      <c r="J760" s="29">
        <f>IF(E760="","",IFERROR(IF(VLOOKUP(E760,'Vendor Master'!$B$5:$Q$54,12,FALSE)="Y",VLOOKUP(E760,'Vendor Master'!$B$5:$Q$54,14,FALSE),0),""))</f>
        <v/>
      </c>
      <c r="K760" s="30">
        <f>IF(OR(E760="",I760="",J760=""),"",I760*J760)</f>
        <v/>
      </c>
      <c r="L760" s="30">
        <f>IF(OR(E760="",I760=""),"",I760+IF(K760="",0,K760))</f>
        <v/>
      </c>
      <c r="M760" s="25">
        <f>IF(E760="","",IFERROR(IF(F760="",0.2,IF(AND(VLOOKUP(E760,'Vendor Master'!$B$5:$Q$54,7,FALSE)="Y",C760&gt;=VLOOKUP(E760,'Vendor Master'!$B$5:$Q$54,9,FALSE),C760&lt;=VLOOKUP(E760,'Vendor Master'!$B$5:$Q$54,10,FALSE)),VLOOKUP(E760,'Vendor Master'!$B$5:$Q$54,11,FALSE),VLOOKUP(E760,'Vendor Master'!$B$5:$Q$54,6,FALSE))),""))</f>
        <v/>
      </c>
      <c r="N760" s="30">
        <f>IF(OR(E760="",I760="",M760=""),"",I760*M760)</f>
        <v/>
      </c>
      <c r="O760" s="30">
        <f>IF(OR(E760="",L760=""),"",L760-IF(N760="",0,N760))</f>
        <v/>
      </c>
      <c r="P760" s="26" t="n"/>
      <c r="Q760" s="23" t="n"/>
      <c r="R760" s="28" t="n"/>
      <c r="S760" s="22">
        <f>IF(OR(R760="",O760=""),"",IF(ROUND(R760,2)=ROUND(O760,2),"OK","CHECK"))</f>
        <v/>
      </c>
      <c r="T760" s="31">
        <f>IF(OR(R760="",O760=""),"",R760-O760)</f>
        <v/>
      </c>
      <c r="U760" s="19" t="n"/>
      <c r="V760" s="23" t="n"/>
      <c r="W760" s="32">
        <f>IF(V760="","",IFERROR(VLOOKUP(V760,'Challan Master'!$B$5:$D$124,3,FALSE),""))</f>
        <v/>
      </c>
      <c r="X760" s="22">
        <f>IF(V760="","",IFERROR(VLOOKUP(V760,'Challan Master'!$B$5:$D$124,2,FALSE),""))</f>
        <v/>
      </c>
      <c r="Y760" s="23" t="n"/>
    </row>
    <row r="761">
      <c r="A761" s="22">
        <f>IF(C761="","",ROW()-4)</f>
        <v/>
      </c>
      <c r="B761" s="22">
        <f>IF(C761="","",IF(MONTH(C761)&lt;=3,"Q4",IF(MONTH(C761)&lt;=6,"Q1",IF(MONTH(C761)&lt;=9,"Q2","Q3"))))</f>
        <v/>
      </c>
      <c r="C761" s="26" t="n"/>
      <c r="D761" s="23" t="n"/>
      <c r="E761" s="19" t="n"/>
      <c r="F761" s="22">
        <f>IF(E761="","",IFERROR(VLOOKUP(E761,'Vendor Master'!$B$5:$Q$54,2,FALSE),""))</f>
        <v/>
      </c>
      <c r="G761" s="22">
        <f>IF(E761="","",IFERROR(VLOOKUP(E761,'Vendor Master'!$B$5:$Q$54,4,FALSE),""))</f>
        <v/>
      </c>
      <c r="H761" s="20">
        <f>IF(E761="","",IFERROR(VLOOKUP(G761,'Rate Master'!$B$5:$C$16,2,FALSE),""))</f>
        <v/>
      </c>
      <c r="I761" s="28" t="n"/>
      <c r="J761" s="29">
        <f>IF(E761="","",IFERROR(IF(VLOOKUP(E761,'Vendor Master'!$B$5:$Q$54,12,FALSE)="Y",VLOOKUP(E761,'Vendor Master'!$B$5:$Q$54,14,FALSE),0),""))</f>
        <v/>
      </c>
      <c r="K761" s="30">
        <f>IF(OR(E761="",I761="",J761=""),"",I761*J761)</f>
        <v/>
      </c>
      <c r="L761" s="30">
        <f>IF(OR(E761="",I761=""),"",I761+IF(K761="",0,K761))</f>
        <v/>
      </c>
      <c r="M761" s="25">
        <f>IF(E761="","",IFERROR(IF(F761="",0.2,IF(AND(VLOOKUP(E761,'Vendor Master'!$B$5:$Q$54,7,FALSE)="Y",C761&gt;=VLOOKUP(E761,'Vendor Master'!$B$5:$Q$54,9,FALSE),C761&lt;=VLOOKUP(E761,'Vendor Master'!$B$5:$Q$54,10,FALSE)),VLOOKUP(E761,'Vendor Master'!$B$5:$Q$54,11,FALSE),VLOOKUP(E761,'Vendor Master'!$B$5:$Q$54,6,FALSE))),""))</f>
        <v/>
      </c>
      <c r="N761" s="30">
        <f>IF(OR(E761="",I761="",M761=""),"",I761*M761)</f>
        <v/>
      </c>
      <c r="O761" s="30">
        <f>IF(OR(E761="",L761=""),"",L761-IF(N761="",0,N761))</f>
        <v/>
      </c>
      <c r="P761" s="26" t="n"/>
      <c r="Q761" s="23" t="n"/>
      <c r="R761" s="28" t="n"/>
      <c r="S761" s="22">
        <f>IF(OR(R761="",O761=""),"",IF(ROUND(R761,2)=ROUND(O761,2),"OK","CHECK"))</f>
        <v/>
      </c>
      <c r="T761" s="31">
        <f>IF(OR(R761="",O761=""),"",R761-O761)</f>
        <v/>
      </c>
      <c r="U761" s="19" t="n"/>
      <c r="V761" s="23" t="n"/>
      <c r="W761" s="32">
        <f>IF(V761="","",IFERROR(VLOOKUP(V761,'Challan Master'!$B$5:$D$124,3,FALSE),""))</f>
        <v/>
      </c>
      <c r="X761" s="22">
        <f>IF(V761="","",IFERROR(VLOOKUP(V761,'Challan Master'!$B$5:$D$124,2,FALSE),""))</f>
        <v/>
      </c>
      <c r="Y761" s="23" t="n"/>
    </row>
    <row r="762">
      <c r="A762" s="22">
        <f>IF(C762="","",ROW()-4)</f>
        <v/>
      </c>
      <c r="B762" s="22">
        <f>IF(C762="","",IF(MONTH(C762)&lt;=3,"Q4",IF(MONTH(C762)&lt;=6,"Q1",IF(MONTH(C762)&lt;=9,"Q2","Q3"))))</f>
        <v/>
      </c>
      <c r="C762" s="26" t="n"/>
      <c r="D762" s="23" t="n"/>
      <c r="E762" s="19" t="n"/>
      <c r="F762" s="22">
        <f>IF(E762="","",IFERROR(VLOOKUP(E762,'Vendor Master'!$B$5:$Q$54,2,FALSE),""))</f>
        <v/>
      </c>
      <c r="G762" s="22">
        <f>IF(E762="","",IFERROR(VLOOKUP(E762,'Vendor Master'!$B$5:$Q$54,4,FALSE),""))</f>
        <v/>
      </c>
      <c r="H762" s="20">
        <f>IF(E762="","",IFERROR(VLOOKUP(G762,'Rate Master'!$B$5:$C$16,2,FALSE),""))</f>
        <v/>
      </c>
      <c r="I762" s="28" t="n"/>
      <c r="J762" s="29">
        <f>IF(E762="","",IFERROR(IF(VLOOKUP(E762,'Vendor Master'!$B$5:$Q$54,12,FALSE)="Y",VLOOKUP(E762,'Vendor Master'!$B$5:$Q$54,14,FALSE),0),""))</f>
        <v/>
      </c>
      <c r="K762" s="30">
        <f>IF(OR(E762="",I762="",J762=""),"",I762*J762)</f>
        <v/>
      </c>
      <c r="L762" s="30">
        <f>IF(OR(E762="",I762=""),"",I762+IF(K762="",0,K762))</f>
        <v/>
      </c>
      <c r="M762" s="25">
        <f>IF(E762="","",IFERROR(IF(F762="",0.2,IF(AND(VLOOKUP(E762,'Vendor Master'!$B$5:$Q$54,7,FALSE)="Y",C762&gt;=VLOOKUP(E762,'Vendor Master'!$B$5:$Q$54,9,FALSE),C762&lt;=VLOOKUP(E762,'Vendor Master'!$B$5:$Q$54,10,FALSE)),VLOOKUP(E762,'Vendor Master'!$B$5:$Q$54,11,FALSE),VLOOKUP(E762,'Vendor Master'!$B$5:$Q$54,6,FALSE))),""))</f>
        <v/>
      </c>
      <c r="N762" s="30">
        <f>IF(OR(E762="",I762="",M762=""),"",I762*M762)</f>
        <v/>
      </c>
      <c r="O762" s="30">
        <f>IF(OR(E762="",L762=""),"",L762-IF(N762="",0,N762))</f>
        <v/>
      </c>
      <c r="P762" s="26" t="n"/>
      <c r="Q762" s="23" t="n"/>
      <c r="R762" s="28" t="n"/>
      <c r="S762" s="22">
        <f>IF(OR(R762="",O762=""),"",IF(ROUND(R762,2)=ROUND(O762,2),"OK","CHECK"))</f>
        <v/>
      </c>
      <c r="T762" s="31">
        <f>IF(OR(R762="",O762=""),"",R762-O762)</f>
        <v/>
      </c>
      <c r="U762" s="19" t="n"/>
      <c r="V762" s="23" t="n"/>
      <c r="W762" s="32">
        <f>IF(V762="","",IFERROR(VLOOKUP(V762,'Challan Master'!$B$5:$D$124,3,FALSE),""))</f>
        <v/>
      </c>
      <c r="X762" s="22">
        <f>IF(V762="","",IFERROR(VLOOKUP(V762,'Challan Master'!$B$5:$D$124,2,FALSE),""))</f>
        <v/>
      </c>
      <c r="Y762" s="23" t="n"/>
    </row>
    <row r="763">
      <c r="A763" s="22">
        <f>IF(C763="","",ROW()-4)</f>
        <v/>
      </c>
      <c r="B763" s="22">
        <f>IF(C763="","",IF(MONTH(C763)&lt;=3,"Q4",IF(MONTH(C763)&lt;=6,"Q1",IF(MONTH(C763)&lt;=9,"Q2","Q3"))))</f>
        <v/>
      </c>
      <c r="C763" s="26" t="n"/>
      <c r="D763" s="23" t="n"/>
      <c r="E763" s="19" t="n"/>
      <c r="F763" s="22">
        <f>IF(E763="","",IFERROR(VLOOKUP(E763,'Vendor Master'!$B$5:$Q$54,2,FALSE),""))</f>
        <v/>
      </c>
      <c r="G763" s="22">
        <f>IF(E763="","",IFERROR(VLOOKUP(E763,'Vendor Master'!$B$5:$Q$54,4,FALSE),""))</f>
        <v/>
      </c>
      <c r="H763" s="20">
        <f>IF(E763="","",IFERROR(VLOOKUP(G763,'Rate Master'!$B$5:$C$16,2,FALSE),""))</f>
        <v/>
      </c>
      <c r="I763" s="28" t="n"/>
      <c r="J763" s="29">
        <f>IF(E763="","",IFERROR(IF(VLOOKUP(E763,'Vendor Master'!$B$5:$Q$54,12,FALSE)="Y",VLOOKUP(E763,'Vendor Master'!$B$5:$Q$54,14,FALSE),0),""))</f>
        <v/>
      </c>
      <c r="K763" s="30">
        <f>IF(OR(E763="",I763="",J763=""),"",I763*J763)</f>
        <v/>
      </c>
      <c r="L763" s="30">
        <f>IF(OR(E763="",I763=""),"",I763+IF(K763="",0,K763))</f>
        <v/>
      </c>
      <c r="M763" s="25">
        <f>IF(E763="","",IFERROR(IF(F763="",0.2,IF(AND(VLOOKUP(E763,'Vendor Master'!$B$5:$Q$54,7,FALSE)="Y",C763&gt;=VLOOKUP(E763,'Vendor Master'!$B$5:$Q$54,9,FALSE),C763&lt;=VLOOKUP(E763,'Vendor Master'!$B$5:$Q$54,10,FALSE)),VLOOKUP(E763,'Vendor Master'!$B$5:$Q$54,11,FALSE),VLOOKUP(E763,'Vendor Master'!$B$5:$Q$54,6,FALSE))),""))</f>
        <v/>
      </c>
      <c r="N763" s="30">
        <f>IF(OR(E763="",I763="",M763=""),"",I763*M763)</f>
        <v/>
      </c>
      <c r="O763" s="30">
        <f>IF(OR(E763="",L763=""),"",L763-IF(N763="",0,N763))</f>
        <v/>
      </c>
      <c r="P763" s="26" t="n"/>
      <c r="Q763" s="23" t="n"/>
      <c r="R763" s="28" t="n"/>
      <c r="S763" s="22">
        <f>IF(OR(R763="",O763=""),"",IF(ROUND(R763,2)=ROUND(O763,2),"OK","CHECK"))</f>
        <v/>
      </c>
      <c r="T763" s="31">
        <f>IF(OR(R763="",O763=""),"",R763-O763)</f>
        <v/>
      </c>
      <c r="U763" s="19" t="n"/>
      <c r="V763" s="23" t="n"/>
      <c r="W763" s="32">
        <f>IF(V763="","",IFERROR(VLOOKUP(V763,'Challan Master'!$B$5:$D$124,3,FALSE),""))</f>
        <v/>
      </c>
      <c r="X763" s="22">
        <f>IF(V763="","",IFERROR(VLOOKUP(V763,'Challan Master'!$B$5:$D$124,2,FALSE),""))</f>
        <v/>
      </c>
      <c r="Y763" s="23" t="n"/>
    </row>
    <row r="764">
      <c r="A764" s="22">
        <f>IF(C764="","",ROW()-4)</f>
        <v/>
      </c>
      <c r="B764" s="22">
        <f>IF(C764="","",IF(MONTH(C764)&lt;=3,"Q4",IF(MONTH(C764)&lt;=6,"Q1",IF(MONTH(C764)&lt;=9,"Q2","Q3"))))</f>
        <v/>
      </c>
      <c r="C764" s="26" t="n"/>
      <c r="D764" s="23" t="n"/>
      <c r="E764" s="19" t="n"/>
      <c r="F764" s="22">
        <f>IF(E764="","",IFERROR(VLOOKUP(E764,'Vendor Master'!$B$5:$Q$54,2,FALSE),""))</f>
        <v/>
      </c>
      <c r="G764" s="22">
        <f>IF(E764="","",IFERROR(VLOOKUP(E764,'Vendor Master'!$B$5:$Q$54,4,FALSE),""))</f>
        <v/>
      </c>
      <c r="H764" s="20">
        <f>IF(E764="","",IFERROR(VLOOKUP(G764,'Rate Master'!$B$5:$C$16,2,FALSE),""))</f>
        <v/>
      </c>
      <c r="I764" s="28" t="n"/>
      <c r="J764" s="29">
        <f>IF(E764="","",IFERROR(IF(VLOOKUP(E764,'Vendor Master'!$B$5:$Q$54,12,FALSE)="Y",VLOOKUP(E764,'Vendor Master'!$B$5:$Q$54,14,FALSE),0),""))</f>
        <v/>
      </c>
      <c r="K764" s="30">
        <f>IF(OR(E764="",I764="",J764=""),"",I764*J764)</f>
        <v/>
      </c>
      <c r="L764" s="30">
        <f>IF(OR(E764="",I764=""),"",I764+IF(K764="",0,K764))</f>
        <v/>
      </c>
      <c r="M764" s="25">
        <f>IF(E764="","",IFERROR(IF(F764="",0.2,IF(AND(VLOOKUP(E764,'Vendor Master'!$B$5:$Q$54,7,FALSE)="Y",C764&gt;=VLOOKUP(E764,'Vendor Master'!$B$5:$Q$54,9,FALSE),C764&lt;=VLOOKUP(E764,'Vendor Master'!$B$5:$Q$54,10,FALSE)),VLOOKUP(E764,'Vendor Master'!$B$5:$Q$54,11,FALSE),VLOOKUP(E764,'Vendor Master'!$B$5:$Q$54,6,FALSE))),""))</f>
        <v/>
      </c>
      <c r="N764" s="30">
        <f>IF(OR(E764="",I764="",M764=""),"",I764*M764)</f>
        <v/>
      </c>
      <c r="O764" s="30">
        <f>IF(OR(E764="",L764=""),"",L764-IF(N764="",0,N764))</f>
        <v/>
      </c>
      <c r="P764" s="26" t="n"/>
      <c r="Q764" s="23" t="n"/>
      <c r="R764" s="28" t="n"/>
      <c r="S764" s="22">
        <f>IF(OR(R764="",O764=""),"",IF(ROUND(R764,2)=ROUND(O764,2),"OK","CHECK"))</f>
        <v/>
      </c>
      <c r="T764" s="31">
        <f>IF(OR(R764="",O764=""),"",R764-O764)</f>
        <v/>
      </c>
      <c r="U764" s="19" t="n"/>
      <c r="V764" s="23" t="n"/>
      <c r="W764" s="32">
        <f>IF(V764="","",IFERROR(VLOOKUP(V764,'Challan Master'!$B$5:$D$124,3,FALSE),""))</f>
        <v/>
      </c>
      <c r="X764" s="22">
        <f>IF(V764="","",IFERROR(VLOOKUP(V764,'Challan Master'!$B$5:$D$124,2,FALSE),""))</f>
        <v/>
      </c>
      <c r="Y764" s="23" t="n"/>
    </row>
    <row r="765">
      <c r="A765" s="22">
        <f>IF(C765="","",ROW()-4)</f>
        <v/>
      </c>
      <c r="B765" s="22">
        <f>IF(C765="","",IF(MONTH(C765)&lt;=3,"Q4",IF(MONTH(C765)&lt;=6,"Q1",IF(MONTH(C765)&lt;=9,"Q2","Q3"))))</f>
        <v/>
      </c>
      <c r="C765" s="26" t="n"/>
      <c r="D765" s="23" t="n"/>
      <c r="E765" s="19" t="n"/>
      <c r="F765" s="22">
        <f>IF(E765="","",IFERROR(VLOOKUP(E765,'Vendor Master'!$B$5:$Q$54,2,FALSE),""))</f>
        <v/>
      </c>
      <c r="G765" s="22">
        <f>IF(E765="","",IFERROR(VLOOKUP(E765,'Vendor Master'!$B$5:$Q$54,4,FALSE),""))</f>
        <v/>
      </c>
      <c r="H765" s="20">
        <f>IF(E765="","",IFERROR(VLOOKUP(G765,'Rate Master'!$B$5:$C$16,2,FALSE),""))</f>
        <v/>
      </c>
      <c r="I765" s="28" t="n"/>
      <c r="J765" s="29">
        <f>IF(E765="","",IFERROR(IF(VLOOKUP(E765,'Vendor Master'!$B$5:$Q$54,12,FALSE)="Y",VLOOKUP(E765,'Vendor Master'!$B$5:$Q$54,14,FALSE),0),""))</f>
        <v/>
      </c>
      <c r="K765" s="30">
        <f>IF(OR(E765="",I765="",J765=""),"",I765*J765)</f>
        <v/>
      </c>
      <c r="L765" s="30">
        <f>IF(OR(E765="",I765=""),"",I765+IF(K765="",0,K765))</f>
        <v/>
      </c>
      <c r="M765" s="25">
        <f>IF(E765="","",IFERROR(IF(F765="",0.2,IF(AND(VLOOKUP(E765,'Vendor Master'!$B$5:$Q$54,7,FALSE)="Y",C765&gt;=VLOOKUP(E765,'Vendor Master'!$B$5:$Q$54,9,FALSE),C765&lt;=VLOOKUP(E765,'Vendor Master'!$B$5:$Q$54,10,FALSE)),VLOOKUP(E765,'Vendor Master'!$B$5:$Q$54,11,FALSE),VLOOKUP(E765,'Vendor Master'!$B$5:$Q$54,6,FALSE))),""))</f>
        <v/>
      </c>
      <c r="N765" s="30">
        <f>IF(OR(E765="",I765="",M765=""),"",I765*M765)</f>
        <v/>
      </c>
      <c r="O765" s="30">
        <f>IF(OR(E765="",L765=""),"",L765-IF(N765="",0,N765))</f>
        <v/>
      </c>
      <c r="P765" s="26" t="n"/>
      <c r="Q765" s="23" t="n"/>
      <c r="R765" s="28" t="n"/>
      <c r="S765" s="22">
        <f>IF(OR(R765="",O765=""),"",IF(ROUND(R765,2)=ROUND(O765,2),"OK","CHECK"))</f>
        <v/>
      </c>
      <c r="T765" s="31">
        <f>IF(OR(R765="",O765=""),"",R765-O765)</f>
        <v/>
      </c>
      <c r="U765" s="19" t="n"/>
      <c r="V765" s="23" t="n"/>
      <c r="W765" s="32">
        <f>IF(V765="","",IFERROR(VLOOKUP(V765,'Challan Master'!$B$5:$D$124,3,FALSE),""))</f>
        <v/>
      </c>
      <c r="X765" s="22">
        <f>IF(V765="","",IFERROR(VLOOKUP(V765,'Challan Master'!$B$5:$D$124,2,FALSE),""))</f>
        <v/>
      </c>
      <c r="Y765" s="23" t="n"/>
    </row>
    <row r="766">
      <c r="A766" s="22">
        <f>IF(C766="","",ROW()-4)</f>
        <v/>
      </c>
      <c r="B766" s="22">
        <f>IF(C766="","",IF(MONTH(C766)&lt;=3,"Q4",IF(MONTH(C766)&lt;=6,"Q1",IF(MONTH(C766)&lt;=9,"Q2","Q3"))))</f>
        <v/>
      </c>
      <c r="C766" s="26" t="n"/>
      <c r="D766" s="23" t="n"/>
      <c r="E766" s="19" t="n"/>
      <c r="F766" s="22">
        <f>IF(E766="","",IFERROR(VLOOKUP(E766,'Vendor Master'!$B$5:$Q$54,2,FALSE),""))</f>
        <v/>
      </c>
      <c r="G766" s="22">
        <f>IF(E766="","",IFERROR(VLOOKUP(E766,'Vendor Master'!$B$5:$Q$54,4,FALSE),""))</f>
        <v/>
      </c>
      <c r="H766" s="20">
        <f>IF(E766="","",IFERROR(VLOOKUP(G766,'Rate Master'!$B$5:$C$16,2,FALSE),""))</f>
        <v/>
      </c>
      <c r="I766" s="28" t="n"/>
      <c r="J766" s="29">
        <f>IF(E766="","",IFERROR(IF(VLOOKUP(E766,'Vendor Master'!$B$5:$Q$54,12,FALSE)="Y",VLOOKUP(E766,'Vendor Master'!$B$5:$Q$54,14,FALSE),0),""))</f>
        <v/>
      </c>
      <c r="K766" s="30">
        <f>IF(OR(E766="",I766="",J766=""),"",I766*J766)</f>
        <v/>
      </c>
      <c r="L766" s="30">
        <f>IF(OR(E766="",I766=""),"",I766+IF(K766="",0,K766))</f>
        <v/>
      </c>
      <c r="M766" s="25">
        <f>IF(E766="","",IFERROR(IF(F766="",0.2,IF(AND(VLOOKUP(E766,'Vendor Master'!$B$5:$Q$54,7,FALSE)="Y",C766&gt;=VLOOKUP(E766,'Vendor Master'!$B$5:$Q$54,9,FALSE),C766&lt;=VLOOKUP(E766,'Vendor Master'!$B$5:$Q$54,10,FALSE)),VLOOKUP(E766,'Vendor Master'!$B$5:$Q$54,11,FALSE),VLOOKUP(E766,'Vendor Master'!$B$5:$Q$54,6,FALSE))),""))</f>
        <v/>
      </c>
      <c r="N766" s="30">
        <f>IF(OR(E766="",I766="",M766=""),"",I766*M766)</f>
        <v/>
      </c>
      <c r="O766" s="30">
        <f>IF(OR(E766="",L766=""),"",L766-IF(N766="",0,N766))</f>
        <v/>
      </c>
      <c r="P766" s="26" t="n"/>
      <c r="Q766" s="23" t="n"/>
      <c r="R766" s="28" t="n"/>
      <c r="S766" s="22">
        <f>IF(OR(R766="",O766=""),"",IF(ROUND(R766,2)=ROUND(O766,2),"OK","CHECK"))</f>
        <v/>
      </c>
      <c r="T766" s="31">
        <f>IF(OR(R766="",O766=""),"",R766-O766)</f>
        <v/>
      </c>
      <c r="U766" s="19" t="n"/>
      <c r="V766" s="23" t="n"/>
      <c r="W766" s="32">
        <f>IF(V766="","",IFERROR(VLOOKUP(V766,'Challan Master'!$B$5:$D$124,3,FALSE),""))</f>
        <v/>
      </c>
      <c r="X766" s="22">
        <f>IF(V766="","",IFERROR(VLOOKUP(V766,'Challan Master'!$B$5:$D$124,2,FALSE),""))</f>
        <v/>
      </c>
      <c r="Y766" s="23" t="n"/>
    </row>
    <row r="767">
      <c r="A767" s="22">
        <f>IF(C767="","",ROW()-4)</f>
        <v/>
      </c>
      <c r="B767" s="22">
        <f>IF(C767="","",IF(MONTH(C767)&lt;=3,"Q4",IF(MONTH(C767)&lt;=6,"Q1",IF(MONTH(C767)&lt;=9,"Q2","Q3"))))</f>
        <v/>
      </c>
      <c r="C767" s="26" t="n"/>
      <c r="D767" s="23" t="n"/>
      <c r="E767" s="19" t="n"/>
      <c r="F767" s="22">
        <f>IF(E767="","",IFERROR(VLOOKUP(E767,'Vendor Master'!$B$5:$Q$54,2,FALSE),""))</f>
        <v/>
      </c>
      <c r="G767" s="22">
        <f>IF(E767="","",IFERROR(VLOOKUP(E767,'Vendor Master'!$B$5:$Q$54,4,FALSE),""))</f>
        <v/>
      </c>
      <c r="H767" s="20">
        <f>IF(E767="","",IFERROR(VLOOKUP(G767,'Rate Master'!$B$5:$C$16,2,FALSE),""))</f>
        <v/>
      </c>
      <c r="I767" s="28" t="n"/>
      <c r="J767" s="29">
        <f>IF(E767="","",IFERROR(IF(VLOOKUP(E767,'Vendor Master'!$B$5:$Q$54,12,FALSE)="Y",VLOOKUP(E767,'Vendor Master'!$B$5:$Q$54,14,FALSE),0),""))</f>
        <v/>
      </c>
      <c r="K767" s="30">
        <f>IF(OR(E767="",I767="",J767=""),"",I767*J767)</f>
        <v/>
      </c>
      <c r="L767" s="30">
        <f>IF(OR(E767="",I767=""),"",I767+IF(K767="",0,K767))</f>
        <v/>
      </c>
      <c r="M767" s="25">
        <f>IF(E767="","",IFERROR(IF(F767="",0.2,IF(AND(VLOOKUP(E767,'Vendor Master'!$B$5:$Q$54,7,FALSE)="Y",C767&gt;=VLOOKUP(E767,'Vendor Master'!$B$5:$Q$54,9,FALSE),C767&lt;=VLOOKUP(E767,'Vendor Master'!$B$5:$Q$54,10,FALSE)),VLOOKUP(E767,'Vendor Master'!$B$5:$Q$54,11,FALSE),VLOOKUP(E767,'Vendor Master'!$B$5:$Q$54,6,FALSE))),""))</f>
        <v/>
      </c>
      <c r="N767" s="30">
        <f>IF(OR(E767="",I767="",M767=""),"",I767*M767)</f>
        <v/>
      </c>
      <c r="O767" s="30">
        <f>IF(OR(E767="",L767=""),"",L767-IF(N767="",0,N767))</f>
        <v/>
      </c>
      <c r="P767" s="26" t="n"/>
      <c r="Q767" s="23" t="n"/>
      <c r="R767" s="28" t="n"/>
      <c r="S767" s="22">
        <f>IF(OR(R767="",O767=""),"",IF(ROUND(R767,2)=ROUND(O767,2),"OK","CHECK"))</f>
        <v/>
      </c>
      <c r="T767" s="31">
        <f>IF(OR(R767="",O767=""),"",R767-O767)</f>
        <v/>
      </c>
      <c r="U767" s="19" t="n"/>
      <c r="V767" s="23" t="n"/>
      <c r="W767" s="32">
        <f>IF(V767="","",IFERROR(VLOOKUP(V767,'Challan Master'!$B$5:$D$124,3,FALSE),""))</f>
        <v/>
      </c>
      <c r="X767" s="22">
        <f>IF(V767="","",IFERROR(VLOOKUP(V767,'Challan Master'!$B$5:$D$124,2,FALSE),""))</f>
        <v/>
      </c>
      <c r="Y767" s="23" t="n"/>
    </row>
    <row r="768">
      <c r="A768" s="22">
        <f>IF(C768="","",ROW()-4)</f>
        <v/>
      </c>
      <c r="B768" s="22">
        <f>IF(C768="","",IF(MONTH(C768)&lt;=3,"Q4",IF(MONTH(C768)&lt;=6,"Q1",IF(MONTH(C768)&lt;=9,"Q2","Q3"))))</f>
        <v/>
      </c>
      <c r="C768" s="26" t="n"/>
      <c r="D768" s="23" t="n"/>
      <c r="E768" s="19" t="n"/>
      <c r="F768" s="22">
        <f>IF(E768="","",IFERROR(VLOOKUP(E768,'Vendor Master'!$B$5:$Q$54,2,FALSE),""))</f>
        <v/>
      </c>
      <c r="G768" s="22">
        <f>IF(E768="","",IFERROR(VLOOKUP(E768,'Vendor Master'!$B$5:$Q$54,4,FALSE),""))</f>
        <v/>
      </c>
      <c r="H768" s="20">
        <f>IF(E768="","",IFERROR(VLOOKUP(G768,'Rate Master'!$B$5:$C$16,2,FALSE),""))</f>
        <v/>
      </c>
      <c r="I768" s="28" t="n"/>
      <c r="J768" s="29">
        <f>IF(E768="","",IFERROR(IF(VLOOKUP(E768,'Vendor Master'!$B$5:$Q$54,12,FALSE)="Y",VLOOKUP(E768,'Vendor Master'!$B$5:$Q$54,14,FALSE),0),""))</f>
        <v/>
      </c>
      <c r="K768" s="30">
        <f>IF(OR(E768="",I768="",J768=""),"",I768*J768)</f>
        <v/>
      </c>
      <c r="L768" s="30">
        <f>IF(OR(E768="",I768=""),"",I768+IF(K768="",0,K768))</f>
        <v/>
      </c>
      <c r="M768" s="25">
        <f>IF(E768="","",IFERROR(IF(F768="",0.2,IF(AND(VLOOKUP(E768,'Vendor Master'!$B$5:$Q$54,7,FALSE)="Y",C768&gt;=VLOOKUP(E768,'Vendor Master'!$B$5:$Q$54,9,FALSE),C768&lt;=VLOOKUP(E768,'Vendor Master'!$B$5:$Q$54,10,FALSE)),VLOOKUP(E768,'Vendor Master'!$B$5:$Q$54,11,FALSE),VLOOKUP(E768,'Vendor Master'!$B$5:$Q$54,6,FALSE))),""))</f>
        <v/>
      </c>
      <c r="N768" s="30">
        <f>IF(OR(E768="",I768="",M768=""),"",I768*M768)</f>
        <v/>
      </c>
      <c r="O768" s="30">
        <f>IF(OR(E768="",L768=""),"",L768-IF(N768="",0,N768))</f>
        <v/>
      </c>
      <c r="P768" s="26" t="n"/>
      <c r="Q768" s="23" t="n"/>
      <c r="R768" s="28" t="n"/>
      <c r="S768" s="22">
        <f>IF(OR(R768="",O768=""),"",IF(ROUND(R768,2)=ROUND(O768,2),"OK","CHECK"))</f>
        <v/>
      </c>
      <c r="T768" s="31">
        <f>IF(OR(R768="",O768=""),"",R768-O768)</f>
        <v/>
      </c>
      <c r="U768" s="19" t="n"/>
      <c r="V768" s="23" t="n"/>
      <c r="W768" s="32">
        <f>IF(V768="","",IFERROR(VLOOKUP(V768,'Challan Master'!$B$5:$D$124,3,FALSE),""))</f>
        <v/>
      </c>
      <c r="X768" s="22">
        <f>IF(V768="","",IFERROR(VLOOKUP(V768,'Challan Master'!$B$5:$D$124,2,FALSE),""))</f>
        <v/>
      </c>
      <c r="Y768" s="23" t="n"/>
    </row>
    <row r="769">
      <c r="A769" s="22">
        <f>IF(C769="","",ROW()-4)</f>
        <v/>
      </c>
      <c r="B769" s="22">
        <f>IF(C769="","",IF(MONTH(C769)&lt;=3,"Q4",IF(MONTH(C769)&lt;=6,"Q1",IF(MONTH(C769)&lt;=9,"Q2","Q3"))))</f>
        <v/>
      </c>
      <c r="C769" s="26" t="n"/>
      <c r="D769" s="23" t="n"/>
      <c r="E769" s="19" t="n"/>
      <c r="F769" s="22">
        <f>IF(E769="","",IFERROR(VLOOKUP(E769,'Vendor Master'!$B$5:$Q$54,2,FALSE),""))</f>
        <v/>
      </c>
      <c r="G769" s="22">
        <f>IF(E769="","",IFERROR(VLOOKUP(E769,'Vendor Master'!$B$5:$Q$54,4,FALSE),""))</f>
        <v/>
      </c>
      <c r="H769" s="20">
        <f>IF(E769="","",IFERROR(VLOOKUP(G769,'Rate Master'!$B$5:$C$16,2,FALSE),""))</f>
        <v/>
      </c>
      <c r="I769" s="28" t="n"/>
      <c r="J769" s="29">
        <f>IF(E769="","",IFERROR(IF(VLOOKUP(E769,'Vendor Master'!$B$5:$Q$54,12,FALSE)="Y",VLOOKUP(E769,'Vendor Master'!$B$5:$Q$54,14,FALSE),0),""))</f>
        <v/>
      </c>
      <c r="K769" s="30">
        <f>IF(OR(E769="",I769="",J769=""),"",I769*J769)</f>
        <v/>
      </c>
      <c r="L769" s="30">
        <f>IF(OR(E769="",I769=""),"",I769+IF(K769="",0,K769))</f>
        <v/>
      </c>
      <c r="M769" s="25">
        <f>IF(E769="","",IFERROR(IF(F769="",0.2,IF(AND(VLOOKUP(E769,'Vendor Master'!$B$5:$Q$54,7,FALSE)="Y",C769&gt;=VLOOKUP(E769,'Vendor Master'!$B$5:$Q$54,9,FALSE),C769&lt;=VLOOKUP(E769,'Vendor Master'!$B$5:$Q$54,10,FALSE)),VLOOKUP(E769,'Vendor Master'!$B$5:$Q$54,11,FALSE),VLOOKUP(E769,'Vendor Master'!$B$5:$Q$54,6,FALSE))),""))</f>
        <v/>
      </c>
      <c r="N769" s="30">
        <f>IF(OR(E769="",I769="",M769=""),"",I769*M769)</f>
        <v/>
      </c>
      <c r="O769" s="30">
        <f>IF(OR(E769="",L769=""),"",L769-IF(N769="",0,N769))</f>
        <v/>
      </c>
      <c r="P769" s="26" t="n"/>
      <c r="Q769" s="23" t="n"/>
      <c r="R769" s="28" t="n"/>
      <c r="S769" s="22">
        <f>IF(OR(R769="",O769=""),"",IF(ROUND(R769,2)=ROUND(O769,2),"OK","CHECK"))</f>
        <v/>
      </c>
      <c r="T769" s="31">
        <f>IF(OR(R769="",O769=""),"",R769-O769)</f>
        <v/>
      </c>
      <c r="U769" s="19" t="n"/>
      <c r="V769" s="23" t="n"/>
      <c r="W769" s="32">
        <f>IF(V769="","",IFERROR(VLOOKUP(V769,'Challan Master'!$B$5:$D$124,3,FALSE),""))</f>
        <v/>
      </c>
      <c r="X769" s="22">
        <f>IF(V769="","",IFERROR(VLOOKUP(V769,'Challan Master'!$B$5:$D$124,2,FALSE),""))</f>
        <v/>
      </c>
      <c r="Y769" s="23" t="n"/>
    </row>
    <row r="770">
      <c r="A770" s="22">
        <f>IF(C770="","",ROW()-4)</f>
        <v/>
      </c>
      <c r="B770" s="22">
        <f>IF(C770="","",IF(MONTH(C770)&lt;=3,"Q4",IF(MONTH(C770)&lt;=6,"Q1",IF(MONTH(C770)&lt;=9,"Q2","Q3"))))</f>
        <v/>
      </c>
      <c r="C770" s="26" t="n"/>
      <c r="D770" s="23" t="n"/>
      <c r="E770" s="19" t="n"/>
      <c r="F770" s="22">
        <f>IF(E770="","",IFERROR(VLOOKUP(E770,'Vendor Master'!$B$5:$Q$54,2,FALSE),""))</f>
        <v/>
      </c>
      <c r="G770" s="22">
        <f>IF(E770="","",IFERROR(VLOOKUP(E770,'Vendor Master'!$B$5:$Q$54,4,FALSE),""))</f>
        <v/>
      </c>
      <c r="H770" s="20">
        <f>IF(E770="","",IFERROR(VLOOKUP(G770,'Rate Master'!$B$5:$C$16,2,FALSE),""))</f>
        <v/>
      </c>
      <c r="I770" s="28" t="n"/>
      <c r="J770" s="29">
        <f>IF(E770="","",IFERROR(IF(VLOOKUP(E770,'Vendor Master'!$B$5:$Q$54,12,FALSE)="Y",VLOOKUP(E770,'Vendor Master'!$B$5:$Q$54,14,FALSE),0),""))</f>
        <v/>
      </c>
      <c r="K770" s="30">
        <f>IF(OR(E770="",I770="",J770=""),"",I770*J770)</f>
        <v/>
      </c>
      <c r="L770" s="30">
        <f>IF(OR(E770="",I770=""),"",I770+IF(K770="",0,K770))</f>
        <v/>
      </c>
      <c r="M770" s="25">
        <f>IF(E770="","",IFERROR(IF(F770="",0.2,IF(AND(VLOOKUP(E770,'Vendor Master'!$B$5:$Q$54,7,FALSE)="Y",C770&gt;=VLOOKUP(E770,'Vendor Master'!$B$5:$Q$54,9,FALSE),C770&lt;=VLOOKUP(E770,'Vendor Master'!$B$5:$Q$54,10,FALSE)),VLOOKUP(E770,'Vendor Master'!$B$5:$Q$54,11,FALSE),VLOOKUP(E770,'Vendor Master'!$B$5:$Q$54,6,FALSE))),""))</f>
        <v/>
      </c>
      <c r="N770" s="30">
        <f>IF(OR(E770="",I770="",M770=""),"",I770*M770)</f>
        <v/>
      </c>
      <c r="O770" s="30">
        <f>IF(OR(E770="",L770=""),"",L770-IF(N770="",0,N770))</f>
        <v/>
      </c>
      <c r="P770" s="26" t="n"/>
      <c r="Q770" s="23" t="n"/>
      <c r="R770" s="28" t="n"/>
      <c r="S770" s="22">
        <f>IF(OR(R770="",O770=""),"",IF(ROUND(R770,2)=ROUND(O770,2),"OK","CHECK"))</f>
        <v/>
      </c>
      <c r="T770" s="31">
        <f>IF(OR(R770="",O770=""),"",R770-O770)</f>
        <v/>
      </c>
      <c r="U770" s="19" t="n"/>
      <c r="V770" s="23" t="n"/>
      <c r="W770" s="32">
        <f>IF(V770="","",IFERROR(VLOOKUP(V770,'Challan Master'!$B$5:$D$124,3,FALSE),""))</f>
        <v/>
      </c>
      <c r="X770" s="22">
        <f>IF(V770="","",IFERROR(VLOOKUP(V770,'Challan Master'!$B$5:$D$124,2,FALSE),""))</f>
        <v/>
      </c>
      <c r="Y770" s="23" t="n"/>
    </row>
    <row r="771">
      <c r="A771" s="22">
        <f>IF(C771="","",ROW()-4)</f>
        <v/>
      </c>
      <c r="B771" s="22">
        <f>IF(C771="","",IF(MONTH(C771)&lt;=3,"Q4",IF(MONTH(C771)&lt;=6,"Q1",IF(MONTH(C771)&lt;=9,"Q2","Q3"))))</f>
        <v/>
      </c>
      <c r="C771" s="26" t="n"/>
      <c r="D771" s="23" t="n"/>
      <c r="E771" s="19" t="n"/>
      <c r="F771" s="22">
        <f>IF(E771="","",IFERROR(VLOOKUP(E771,'Vendor Master'!$B$5:$Q$54,2,FALSE),""))</f>
        <v/>
      </c>
      <c r="G771" s="22">
        <f>IF(E771="","",IFERROR(VLOOKUP(E771,'Vendor Master'!$B$5:$Q$54,4,FALSE),""))</f>
        <v/>
      </c>
      <c r="H771" s="20">
        <f>IF(E771="","",IFERROR(VLOOKUP(G771,'Rate Master'!$B$5:$C$16,2,FALSE),""))</f>
        <v/>
      </c>
      <c r="I771" s="28" t="n"/>
      <c r="J771" s="29">
        <f>IF(E771="","",IFERROR(IF(VLOOKUP(E771,'Vendor Master'!$B$5:$Q$54,12,FALSE)="Y",VLOOKUP(E771,'Vendor Master'!$B$5:$Q$54,14,FALSE),0),""))</f>
        <v/>
      </c>
      <c r="K771" s="30">
        <f>IF(OR(E771="",I771="",J771=""),"",I771*J771)</f>
        <v/>
      </c>
      <c r="L771" s="30">
        <f>IF(OR(E771="",I771=""),"",I771+IF(K771="",0,K771))</f>
        <v/>
      </c>
      <c r="M771" s="25">
        <f>IF(E771="","",IFERROR(IF(F771="",0.2,IF(AND(VLOOKUP(E771,'Vendor Master'!$B$5:$Q$54,7,FALSE)="Y",C771&gt;=VLOOKUP(E771,'Vendor Master'!$B$5:$Q$54,9,FALSE),C771&lt;=VLOOKUP(E771,'Vendor Master'!$B$5:$Q$54,10,FALSE)),VLOOKUP(E771,'Vendor Master'!$B$5:$Q$54,11,FALSE),VLOOKUP(E771,'Vendor Master'!$B$5:$Q$54,6,FALSE))),""))</f>
        <v/>
      </c>
      <c r="N771" s="30">
        <f>IF(OR(E771="",I771="",M771=""),"",I771*M771)</f>
        <v/>
      </c>
      <c r="O771" s="30">
        <f>IF(OR(E771="",L771=""),"",L771-IF(N771="",0,N771))</f>
        <v/>
      </c>
      <c r="P771" s="26" t="n"/>
      <c r="Q771" s="23" t="n"/>
      <c r="R771" s="28" t="n"/>
      <c r="S771" s="22">
        <f>IF(OR(R771="",O771=""),"",IF(ROUND(R771,2)=ROUND(O771,2),"OK","CHECK"))</f>
        <v/>
      </c>
      <c r="T771" s="31">
        <f>IF(OR(R771="",O771=""),"",R771-O771)</f>
        <v/>
      </c>
      <c r="U771" s="19" t="n"/>
      <c r="V771" s="23" t="n"/>
      <c r="W771" s="32">
        <f>IF(V771="","",IFERROR(VLOOKUP(V771,'Challan Master'!$B$5:$D$124,3,FALSE),""))</f>
        <v/>
      </c>
      <c r="X771" s="22">
        <f>IF(V771="","",IFERROR(VLOOKUP(V771,'Challan Master'!$B$5:$D$124,2,FALSE),""))</f>
        <v/>
      </c>
      <c r="Y771" s="23" t="n"/>
    </row>
    <row r="772">
      <c r="A772" s="22">
        <f>IF(C772="","",ROW()-4)</f>
        <v/>
      </c>
      <c r="B772" s="22">
        <f>IF(C772="","",IF(MONTH(C772)&lt;=3,"Q4",IF(MONTH(C772)&lt;=6,"Q1",IF(MONTH(C772)&lt;=9,"Q2","Q3"))))</f>
        <v/>
      </c>
      <c r="C772" s="26" t="n"/>
      <c r="D772" s="23" t="n"/>
      <c r="E772" s="19" t="n"/>
      <c r="F772" s="22">
        <f>IF(E772="","",IFERROR(VLOOKUP(E772,'Vendor Master'!$B$5:$Q$54,2,FALSE),""))</f>
        <v/>
      </c>
      <c r="G772" s="22">
        <f>IF(E772="","",IFERROR(VLOOKUP(E772,'Vendor Master'!$B$5:$Q$54,4,FALSE),""))</f>
        <v/>
      </c>
      <c r="H772" s="20">
        <f>IF(E772="","",IFERROR(VLOOKUP(G772,'Rate Master'!$B$5:$C$16,2,FALSE),""))</f>
        <v/>
      </c>
      <c r="I772" s="28" t="n"/>
      <c r="J772" s="29">
        <f>IF(E772="","",IFERROR(IF(VLOOKUP(E772,'Vendor Master'!$B$5:$Q$54,12,FALSE)="Y",VLOOKUP(E772,'Vendor Master'!$B$5:$Q$54,14,FALSE),0),""))</f>
        <v/>
      </c>
      <c r="K772" s="30">
        <f>IF(OR(E772="",I772="",J772=""),"",I772*J772)</f>
        <v/>
      </c>
      <c r="L772" s="30">
        <f>IF(OR(E772="",I772=""),"",I772+IF(K772="",0,K772))</f>
        <v/>
      </c>
      <c r="M772" s="25">
        <f>IF(E772="","",IFERROR(IF(F772="",0.2,IF(AND(VLOOKUP(E772,'Vendor Master'!$B$5:$Q$54,7,FALSE)="Y",C772&gt;=VLOOKUP(E772,'Vendor Master'!$B$5:$Q$54,9,FALSE),C772&lt;=VLOOKUP(E772,'Vendor Master'!$B$5:$Q$54,10,FALSE)),VLOOKUP(E772,'Vendor Master'!$B$5:$Q$54,11,FALSE),VLOOKUP(E772,'Vendor Master'!$B$5:$Q$54,6,FALSE))),""))</f>
        <v/>
      </c>
      <c r="N772" s="30">
        <f>IF(OR(E772="",I772="",M772=""),"",I772*M772)</f>
        <v/>
      </c>
      <c r="O772" s="30">
        <f>IF(OR(E772="",L772=""),"",L772-IF(N772="",0,N772))</f>
        <v/>
      </c>
      <c r="P772" s="26" t="n"/>
      <c r="Q772" s="23" t="n"/>
      <c r="R772" s="28" t="n"/>
      <c r="S772" s="22">
        <f>IF(OR(R772="",O772=""),"",IF(ROUND(R772,2)=ROUND(O772,2),"OK","CHECK"))</f>
        <v/>
      </c>
      <c r="T772" s="31">
        <f>IF(OR(R772="",O772=""),"",R772-O772)</f>
        <v/>
      </c>
      <c r="U772" s="19" t="n"/>
      <c r="V772" s="23" t="n"/>
      <c r="W772" s="32">
        <f>IF(V772="","",IFERROR(VLOOKUP(V772,'Challan Master'!$B$5:$D$124,3,FALSE),""))</f>
        <v/>
      </c>
      <c r="X772" s="22">
        <f>IF(V772="","",IFERROR(VLOOKUP(V772,'Challan Master'!$B$5:$D$124,2,FALSE),""))</f>
        <v/>
      </c>
      <c r="Y772" s="23" t="n"/>
    </row>
    <row r="773">
      <c r="A773" s="22">
        <f>IF(C773="","",ROW()-4)</f>
        <v/>
      </c>
      <c r="B773" s="22">
        <f>IF(C773="","",IF(MONTH(C773)&lt;=3,"Q4",IF(MONTH(C773)&lt;=6,"Q1",IF(MONTH(C773)&lt;=9,"Q2","Q3"))))</f>
        <v/>
      </c>
      <c r="C773" s="26" t="n"/>
      <c r="D773" s="23" t="n"/>
      <c r="E773" s="19" t="n"/>
      <c r="F773" s="22">
        <f>IF(E773="","",IFERROR(VLOOKUP(E773,'Vendor Master'!$B$5:$Q$54,2,FALSE),""))</f>
        <v/>
      </c>
      <c r="G773" s="22">
        <f>IF(E773="","",IFERROR(VLOOKUP(E773,'Vendor Master'!$B$5:$Q$54,4,FALSE),""))</f>
        <v/>
      </c>
      <c r="H773" s="20">
        <f>IF(E773="","",IFERROR(VLOOKUP(G773,'Rate Master'!$B$5:$C$16,2,FALSE),""))</f>
        <v/>
      </c>
      <c r="I773" s="28" t="n"/>
      <c r="J773" s="29">
        <f>IF(E773="","",IFERROR(IF(VLOOKUP(E773,'Vendor Master'!$B$5:$Q$54,12,FALSE)="Y",VLOOKUP(E773,'Vendor Master'!$B$5:$Q$54,14,FALSE),0),""))</f>
        <v/>
      </c>
      <c r="K773" s="30">
        <f>IF(OR(E773="",I773="",J773=""),"",I773*J773)</f>
        <v/>
      </c>
      <c r="L773" s="30">
        <f>IF(OR(E773="",I773=""),"",I773+IF(K773="",0,K773))</f>
        <v/>
      </c>
      <c r="M773" s="25">
        <f>IF(E773="","",IFERROR(IF(F773="",0.2,IF(AND(VLOOKUP(E773,'Vendor Master'!$B$5:$Q$54,7,FALSE)="Y",C773&gt;=VLOOKUP(E773,'Vendor Master'!$B$5:$Q$54,9,FALSE),C773&lt;=VLOOKUP(E773,'Vendor Master'!$B$5:$Q$54,10,FALSE)),VLOOKUP(E773,'Vendor Master'!$B$5:$Q$54,11,FALSE),VLOOKUP(E773,'Vendor Master'!$B$5:$Q$54,6,FALSE))),""))</f>
        <v/>
      </c>
      <c r="N773" s="30">
        <f>IF(OR(E773="",I773="",M773=""),"",I773*M773)</f>
        <v/>
      </c>
      <c r="O773" s="30">
        <f>IF(OR(E773="",L773=""),"",L773-IF(N773="",0,N773))</f>
        <v/>
      </c>
      <c r="P773" s="26" t="n"/>
      <c r="Q773" s="23" t="n"/>
      <c r="R773" s="28" t="n"/>
      <c r="S773" s="22">
        <f>IF(OR(R773="",O773=""),"",IF(ROUND(R773,2)=ROUND(O773,2),"OK","CHECK"))</f>
        <v/>
      </c>
      <c r="T773" s="31">
        <f>IF(OR(R773="",O773=""),"",R773-O773)</f>
        <v/>
      </c>
      <c r="U773" s="19" t="n"/>
      <c r="V773" s="23" t="n"/>
      <c r="W773" s="32">
        <f>IF(V773="","",IFERROR(VLOOKUP(V773,'Challan Master'!$B$5:$D$124,3,FALSE),""))</f>
        <v/>
      </c>
      <c r="X773" s="22">
        <f>IF(V773="","",IFERROR(VLOOKUP(V773,'Challan Master'!$B$5:$D$124,2,FALSE),""))</f>
        <v/>
      </c>
      <c r="Y773" s="23" t="n"/>
    </row>
    <row r="774">
      <c r="A774" s="22">
        <f>IF(C774="","",ROW()-4)</f>
        <v/>
      </c>
      <c r="B774" s="22">
        <f>IF(C774="","",IF(MONTH(C774)&lt;=3,"Q4",IF(MONTH(C774)&lt;=6,"Q1",IF(MONTH(C774)&lt;=9,"Q2","Q3"))))</f>
        <v/>
      </c>
      <c r="C774" s="26" t="n"/>
      <c r="D774" s="23" t="n"/>
      <c r="E774" s="19" t="n"/>
      <c r="F774" s="22">
        <f>IF(E774="","",IFERROR(VLOOKUP(E774,'Vendor Master'!$B$5:$Q$54,2,FALSE),""))</f>
        <v/>
      </c>
      <c r="G774" s="22">
        <f>IF(E774="","",IFERROR(VLOOKUP(E774,'Vendor Master'!$B$5:$Q$54,4,FALSE),""))</f>
        <v/>
      </c>
      <c r="H774" s="20">
        <f>IF(E774="","",IFERROR(VLOOKUP(G774,'Rate Master'!$B$5:$C$16,2,FALSE),""))</f>
        <v/>
      </c>
      <c r="I774" s="28" t="n"/>
      <c r="J774" s="29">
        <f>IF(E774="","",IFERROR(IF(VLOOKUP(E774,'Vendor Master'!$B$5:$Q$54,12,FALSE)="Y",VLOOKUP(E774,'Vendor Master'!$B$5:$Q$54,14,FALSE),0),""))</f>
        <v/>
      </c>
      <c r="K774" s="30">
        <f>IF(OR(E774="",I774="",J774=""),"",I774*J774)</f>
        <v/>
      </c>
      <c r="L774" s="30">
        <f>IF(OR(E774="",I774=""),"",I774+IF(K774="",0,K774))</f>
        <v/>
      </c>
      <c r="M774" s="25">
        <f>IF(E774="","",IFERROR(IF(F774="",0.2,IF(AND(VLOOKUP(E774,'Vendor Master'!$B$5:$Q$54,7,FALSE)="Y",C774&gt;=VLOOKUP(E774,'Vendor Master'!$B$5:$Q$54,9,FALSE),C774&lt;=VLOOKUP(E774,'Vendor Master'!$B$5:$Q$54,10,FALSE)),VLOOKUP(E774,'Vendor Master'!$B$5:$Q$54,11,FALSE),VLOOKUP(E774,'Vendor Master'!$B$5:$Q$54,6,FALSE))),""))</f>
        <v/>
      </c>
      <c r="N774" s="30">
        <f>IF(OR(E774="",I774="",M774=""),"",I774*M774)</f>
        <v/>
      </c>
      <c r="O774" s="30">
        <f>IF(OR(E774="",L774=""),"",L774-IF(N774="",0,N774))</f>
        <v/>
      </c>
      <c r="P774" s="26" t="n"/>
      <c r="Q774" s="23" t="n"/>
      <c r="R774" s="28" t="n"/>
      <c r="S774" s="22">
        <f>IF(OR(R774="",O774=""),"",IF(ROUND(R774,2)=ROUND(O774,2),"OK","CHECK"))</f>
        <v/>
      </c>
      <c r="T774" s="31">
        <f>IF(OR(R774="",O774=""),"",R774-O774)</f>
        <v/>
      </c>
      <c r="U774" s="19" t="n"/>
      <c r="V774" s="23" t="n"/>
      <c r="W774" s="32">
        <f>IF(V774="","",IFERROR(VLOOKUP(V774,'Challan Master'!$B$5:$D$124,3,FALSE),""))</f>
        <v/>
      </c>
      <c r="X774" s="22">
        <f>IF(V774="","",IFERROR(VLOOKUP(V774,'Challan Master'!$B$5:$D$124,2,FALSE),""))</f>
        <v/>
      </c>
      <c r="Y774" s="23" t="n"/>
    </row>
    <row r="775">
      <c r="A775" s="22">
        <f>IF(C775="","",ROW()-4)</f>
        <v/>
      </c>
      <c r="B775" s="22">
        <f>IF(C775="","",IF(MONTH(C775)&lt;=3,"Q4",IF(MONTH(C775)&lt;=6,"Q1",IF(MONTH(C775)&lt;=9,"Q2","Q3"))))</f>
        <v/>
      </c>
      <c r="C775" s="26" t="n"/>
      <c r="D775" s="23" t="n"/>
      <c r="E775" s="19" t="n"/>
      <c r="F775" s="22">
        <f>IF(E775="","",IFERROR(VLOOKUP(E775,'Vendor Master'!$B$5:$Q$54,2,FALSE),""))</f>
        <v/>
      </c>
      <c r="G775" s="22">
        <f>IF(E775="","",IFERROR(VLOOKUP(E775,'Vendor Master'!$B$5:$Q$54,4,FALSE),""))</f>
        <v/>
      </c>
      <c r="H775" s="20">
        <f>IF(E775="","",IFERROR(VLOOKUP(G775,'Rate Master'!$B$5:$C$16,2,FALSE),""))</f>
        <v/>
      </c>
      <c r="I775" s="28" t="n"/>
      <c r="J775" s="29">
        <f>IF(E775="","",IFERROR(IF(VLOOKUP(E775,'Vendor Master'!$B$5:$Q$54,12,FALSE)="Y",VLOOKUP(E775,'Vendor Master'!$B$5:$Q$54,14,FALSE),0),""))</f>
        <v/>
      </c>
      <c r="K775" s="30">
        <f>IF(OR(E775="",I775="",J775=""),"",I775*J775)</f>
        <v/>
      </c>
      <c r="L775" s="30">
        <f>IF(OR(E775="",I775=""),"",I775+IF(K775="",0,K775))</f>
        <v/>
      </c>
      <c r="M775" s="25">
        <f>IF(E775="","",IFERROR(IF(F775="",0.2,IF(AND(VLOOKUP(E775,'Vendor Master'!$B$5:$Q$54,7,FALSE)="Y",C775&gt;=VLOOKUP(E775,'Vendor Master'!$B$5:$Q$54,9,FALSE),C775&lt;=VLOOKUP(E775,'Vendor Master'!$B$5:$Q$54,10,FALSE)),VLOOKUP(E775,'Vendor Master'!$B$5:$Q$54,11,FALSE),VLOOKUP(E775,'Vendor Master'!$B$5:$Q$54,6,FALSE))),""))</f>
        <v/>
      </c>
      <c r="N775" s="30">
        <f>IF(OR(E775="",I775="",M775=""),"",I775*M775)</f>
        <v/>
      </c>
      <c r="O775" s="30">
        <f>IF(OR(E775="",L775=""),"",L775-IF(N775="",0,N775))</f>
        <v/>
      </c>
      <c r="P775" s="26" t="n"/>
      <c r="Q775" s="23" t="n"/>
      <c r="R775" s="28" t="n"/>
      <c r="S775" s="22">
        <f>IF(OR(R775="",O775=""),"",IF(ROUND(R775,2)=ROUND(O775,2),"OK","CHECK"))</f>
        <v/>
      </c>
      <c r="T775" s="31">
        <f>IF(OR(R775="",O775=""),"",R775-O775)</f>
        <v/>
      </c>
      <c r="U775" s="19" t="n"/>
      <c r="V775" s="23" t="n"/>
      <c r="W775" s="32">
        <f>IF(V775="","",IFERROR(VLOOKUP(V775,'Challan Master'!$B$5:$D$124,3,FALSE),""))</f>
        <v/>
      </c>
      <c r="X775" s="22">
        <f>IF(V775="","",IFERROR(VLOOKUP(V775,'Challan Master'!$B$5:$D$124,2,FALSE),""))</f>
        <v/>
      </c>
      <c r="Y775" s="23" t="n"/>
    </row>
    <row r="776">
      <c r="A776" s="22">
        <f>IF(C776="","",ROW()-4)</f>
        <v/>
      </c>
      <c r="B776" s="22">
        <f>IF(C776="","",IF(MONTH(C776)&lt;=3,"Q4",IF(MONTH(C776)&lt;=6,"Q1",IF(MONTH(C776)&lt;=9,"Q2","Q3"))))</f>
        <v/>
      </c>
      <c r="C776" s="26" t="n"/>
      <c r="D776" s="23" t="n"/>
      <c r="E776" s="19" t="n"/>
      <c r="F776" s="22">
        <f>IF(E776="","",IFERROR(VLOOKUP(E776,'Vendor Master'!$B$5:$Q$54,2,FALSE),""))</f>
        <v/>
      </c>
      <c r="G776" s="22">
        <f>IF(E776="","",IFERROR(VLOOKUP(E776,'Vendor Master'!$B$5:$Q$54,4,FALSE),""))</f>
        <v/>
      </c>
      <c r="H776" s="20">
        <f>IF(E776="","",IFERROR(VLOOKUP(G776,'Rate Master'!$B$5:$C$16,2,FALSE),""))</f>
        <v/>
      </c>
      <c r="I776" s="28" t="n"/>
      <c r="J776" s="29">
        <f>IF(E776="","",IFERROR(IF(VLOOKUP(E776,'Vendor Master'!$B$5:$Q$54,12,FALSE)="Y",VLOOKUP(E776,'Vendor Master'!$B$5:$Q$54,14,FALSE),0),""))</f>
        <v/>
      </c>
      <c r="K776" s="30">
        <f>IF(OR(E776="",I776="",J776=""),"",I776*J776)</f>
        <v/>
      </c>
      <c r="L776" s="30">
        <f>IF(OR(E776="",I776=""),"",I776+IF(K776="",0,K776))</f>
        <v/>
      </c>
      <c r="M776" s="25">
        <f>IF(E776="","",IFERROR(IF(F776="",0.2,IF(AND(VLOOKUP(E776,'Vendor Master'!$B$5:$Q$54,7,FALSE)="Y",C776&gt;=VLOOKUP(E776,'Vendor Master'!$B$5:$Q$54,9,FALSE),C776&lt;=VLOOKUP(E776,'Vendor Master'!$B$5:$Q$54,10,FALSE)),VLOOKUP(E776,'Vendor Master'!$B$5:$Q$54,11,FALSE),VLOOKUP(E776,'Vendor Master'!$B$5:$Q$54,6,FALSE))),""))</f>
        <v/>
      </c>
      <c r="N776" s="30">
        <f>IF(OR(E776="",I776="",M776=""),"",I776*M776)</f>
        <v/>
      </c>
      <c r="O776" s="30">
        <f>IF(OR(E776="",L776=""),"",L776-IF(N776="",0,N776))</f>
        <v/>
      </c>
      <c r="P776" s="26" t="n"/>
      <c r="Q776" s="23" t="n"/>
      <c r="R776" s="28" t="n"/>
      <c r="S776" s="22">
        <f>IF(OR(R776="",O776=""),"",IF(ROUND(R776,2)=ROUND(O776,2),"OK","CHECK"))</f>
        <v/>
      </c>
      <c r="T776" s="31">
        <f>IF(OR(R776="",O776=""),"",R776-O776)</f>
        <v/>
      </c>
      <c r="U776" s="19" t="n"/>
      <c r="V776" s="23" t="n"/>
      <c r="W776" s="32">
        <f>IF(V776="","",IFERROR(VLOOKUP(V776,'Challan Master'!$B$5:$D$124,3,FALSE),""))</f>
        <v/>
      </c>
      <c r="X776" s="22">
        <f>IF(V776="","",IFERROR(VLOOKUP(V776,'Challan Master'!$B$5:$D$124,2,FALSE),""))</f>
        <v/>
      </c>
      <c r="Y776" s="23" t="n"/>
    </row>
    <row r="777">
      <c r="A777" s="22">
        <f>IF(C777="","",ROW()-4)</f>
        <v/>
      </c>
      <c r="B777" s="22">
        <f>IF(C777="","",IF(MONTH(C777)&lt;=3,"Q4",IF(MONTH(C777)&lt;=6,"Q1",IF(MONTH(C777)&lt;=9,"Q2","Q3"))))</f>
        <v/>
      </c>
      <c r="C777" s="26" t="n"/>
      <c r="D777" s="23" t="n"/>
      <c r="E777" s="19" t="n"/>
      <c r="F777" s="22">
        <f>IF(E777="","",IFERROR(VLOOKUP(E777,'Vendor Master'!$B$5:$Q$54,2,FALSE),""))</f>
        <v/>
      </c>
      <c r="G777" s="22">
        <f>IF(E777="","",IFERROR(VLOOKUP(E777,'Vendor Master'!$B$5:$Q$54,4,FALSE),""))</f>
        <v/>
      </c>
      <c r="H777" s="20">
        <f>IF(E777="","",IFERROR(VLOOKUP(G777,'Rate Master'!$B$5:$C$16,2,FALSE),""))</f>
        <v/>
      </c>
      <c r="I777" s="28" t="n"/>
      <c r="J777" s="29">
        <f>IF(E777="","",IFERROR(IF(VLOOKUP(E777,'Vendor Master'!$B$5:$Q$54,12,FALSE)="Y",VLOOKUP(E777,'Vendor Master'!$B$5:$Q$54,14,FALSE),0),""))</f>
        <v/>
      </c>
      <c r="K777" s="30">
        <f>IF(OR(E777="",I777="",J777=""),"",I777*J777)</f>
        <v/>
      </c>
      <c r="L777" s="30">
        <f>IF(OR(E777="",I777=""),"",I777+IF(K777="",0,K777))</f>
        <v/>
      </c>
      <c r="M777" s="25">
        <f>IF(E777="","",IFERROR(IF(F777="",0.2,IF(AND(VLOOKUP(E777,'Vendor Master'!$B$5:$Q$54,7,FALSE)="Y",C777&gt;=VLOOKUP(E777,'Vendor Master'!$B$5:$Q$54,9,FALSE),C777&lt;=VLOOKUP(E777,'Vendor Master'!$B$5:$Q$54,10,FALSE)),VLOOKUP(E777,'Vendor Master'!$B$5:$Q$54,11,FALSE),VLOOKUP(E777,'Vendor Master'!$B$5:$Q$54,6,FALSE))),""))</f>
        <v/>
      </c>
      <c r="N777" s="30">
        <f>IF(OR(E777="",I777="",M777=""),"",I777*M777)</f>
        <v/>
      </c>
      <c r="O777" s="30">
        <f>IF(OR(E777="",L777=""),"",L777-IF(N777="",0,N777))</f>
        <v/>
      </c>
      <c r="P777" s="26" t="n"/>
      <c r="Q777" s="23" t="n"/>
      <c r="R777" s="28" t="n"/>
      <c r="S777" s="22">
        <f>IF(OR(R777="",O777=""),"",IF(ROUND(R777,2)=ROUND(O777,2),"OK","CHECK"))</f>
        <v/>
      </c>
      <c r="T777" s="31">
        <f>IF(OR(R777="",O777=""),"",R777-O777)</f>
        <v/>
      </c>
      <c r="U777" s="19" t="n"/>
      <c r="V777" s="23" t="n"/>
      <c r="W777" s="32">
        <f>IF(V777="","",IFERROR(VLOOKUP(V777,'Challan Master'!$B$5:$D$124,3,FALSE),""))</f>
        <v/>
      </c>
      <c r="X777" s="22">
        <f>IF(V777="","",IFERROR(VLOOKUP(V777,'Challan Master'!$B$5:$D$124,2,FALSE),""))</f>
        <v/>
      </c>
      <c r="Y777" s="23" t="n"/>
    </row>
    <row r="778">
      <c r="A778" s="22">
        <f>IF(C778="","",ROW()-4)</f>
        <v/>
      </c>
      <c r="B778" s="22">
        <f>IF(C778="","",IF(MONTH(C778)&lt;=3,"Q4",IF(MONTH(C778)&lt;=6,"Q1",IF(MONTH(C778)&lt;=9,"Q2","Q3"))))</f>
        <v/>
      </c>
      <c r="C778" s="26" t="n"/>
      <c r="D778" s="23" t="n"/>
      <c r="E778" s="19" t="n"/>
      <c r="F778" s="22">
        <f>IF(E778="","",IFERROR(VLOOKUP(E778,'Vendor Master'!$B$5:$Q$54,2,FALSE),""))</f>
        <v/>
      </c>
      <c r="G778" s="22">
        <f>IF(E778="","",IFERROR(VLOOKUP(E778,'Vendor Master'!$B$5:$Q$54,4,FALSE),""))</f>
        <v/>
      </c>
      <c r="H778" s="20">
        <f>IF(E778="","",IFERROR(VLOOKUP(G778,'Rate Master'!$B$5:$C$16,2,FALSE),""))</f>
        <v/>
      </c>
      <c r="I778" s="28" t="n"/>
      <c r="J778" s="29">
        <f>IF(E778="","",IFERROR(IF(VLOOKUP(E778,'Vendor Master'!$B$5:$Q$54,12,FALSE)="Y",VLOOKUP(E778,'Vendor Master'!$B$5:$Q$54,14,FALSE),0),""))</f>
        <v/>
      </c>
      <c r="K778" s="30">
        <f>IF(OR(E778="",I778="",J778=""),"",I778*J778)</f>
        <v/>
      </c>
      <c r="L778" s="30">
        <f>IF(OR(E778="",I778=""),"",I778+IF(K778="",0,K778))</f>
        <v/>
      </c>
      <c r="M778" s="25">
        <f>IF(E778="","",IFERROR(IF(F778="",0.2,IF(AND(VLOOKUP(E778,'Vendor Master'!$B$5:$Q$54,7,FALSE)="Y",C778&gt;=VLOOKUP(E778,'Vendor Master'!$B$5:$Q$54,9,FALSE),C778&lt;=VLOOKUP(E778,'Vendor Master'!$B$5:$Q$54,10,FALSE)),VLOOKUP(E778,'Vendor Master'!$B$5:$Q$54,11,FALSE),VLOOKUP(E778,'Vendor Master'!$B$5:$Q$54,6,FALSE))),""))</f>
        <v/>
      </c>
      <c r="N778" s="30">
        <f>IF(OR(E778="",I778="",M778=""),"",I778*M778)</f>
        <v/>
      </c>
      <c r="O778" s="30">
        <f>IF(OR(E778="",L778=""),"",L778-IF(N778="",0,N778))</f>
        <v/>
      </c>
      <c r="P778" s="26" t="n"/>
      <c r="Q778" s="23" t="n"/>
      <c r="R778" s="28" t="n"/>
      <c r="S778" s="22">
        <f>IF(OR(R778="",O778=""),"",IF(ROUND(R778,2)=ROUND(O778,2),"OK","CHECK"))</f>
        <v/>
      </c>
      <c r="T778" s="31">
        <f>IF(OR(R778="",O778=""),"",R778-O778)</f>
        <v/>
      </c>
      <c r="U778" s="19" t="n"/>
      <c r="V778" s="23" t="n"/>
      <c r="W778" s="32">
        <f>IF(V778="","",IFERROR(VLOOKUP(V778,'Challan Master'!$B$5:$D$124,3,FALSE),""))</f>
        <v/>
      </c>
      <c r="X778" s="22">
        <f>IF(V778="","",IFERROR(VLOOKUP(V778,'Challan Master'!$B$5:$D$124,2,FALSE),""))</f>
        <v/>
      </c>
      <c r="Y778" s="23" t="n"/>
    </row>
    <row r="779">
      <c r="A779" s="22">
        <f>IF(C779="","",ROW()-4)</f>
        <v/>
      </c>
      <c r="B779" s="22">
        <f>IF(C779="","",IF(MONTH(C779)&lt;=3,"Q4",IF(MONTH(C779)&lt;=6,"Q1",IF(MONTH(C779)&lt;=9,"Q2","Q3"))))</f>
        <v/>
      </c>
      <c r="C779" s="26" t="n"/>
      <c r="D779" s="23" t="n"/>
      <c r="E779" s="19" t="n"/>
      <c r="F779" s="22">
        <f>IF(E779="","",IFERROR(VLOOKUP(E779,'Vendor Master'!$B$5:$Q$54,2,FALSE),""))</f>
        <v/>
      </c>
      <c r="G779" s="22">
        <f>IF(E779="","",IFERROR(VLOOKUP(E779,'Vendor Master'!$B$5:$Q$54,4,FALSE),""))</f>
        <v/>
      </c>
      <c r="H779" s="20">
        <f>IF(E779="","",IFERROR(VLOOKUP(G779,'Rate Master'!$B$5:$C$16,2,FALSE),""))</f>
        <v/>
      </c>
      <c r="I779" s="28" t="n"/>
      <c r="J779" s="29">
        <f>IF(E779="","",IFERROR(IF(VLOOKUP(E779,'Vendor Master'!$B$5:$Q$54,12,FALSE)="Y",VLOOKUP(E779,'Vendor Master'!$B$5:$Q$54,14,FALSE),0),""))</f>
        <v/>
      </c>
      <c r="K779" s="30">
        <f>IF(OR(E779="",I779="",J779=""),"",I779*J779)</f>
        <v/>
      </c>
      <c r="L779" s="30">
        <f>IF(OR(E779="",I779=""),"",I779+IF(K779="",0,K779))</f>
        <v/>
      </c>
      <c r="M779" s="25">
        <f>IF(E779="","",IFERROR(IF(F779="",0.2,IF(AND(VLOOKUP(E779,'Vendor Master'!$B$5:$Q$54,7,FALSE)="Y",C779&gt;=VLOOKUP(E779,'Vendor Master'!$B$5:$Q$54,9,FALSE),C779&lt;=VLOOKUP(E779,'Vendor Master'!$B$5:$Q$54,10,FALSE)),VLOOKUP(E779,'Vendor Master'!$B$5:$Q$54,11,FALSE),VLOOKUP(E779,'Vendor Master'!$B$5:$Q$54,6,FALSE))),""))</f>
        <v/>
      </c>
      <c r="N779" s="30">
        <f>IF(OR(E779="",I779="",M779=""),"",I779*M779)</f>
        <v/>
      </c>
      <c r="O779" s="30">
        <f>IF(OR(E779="",L779=""),"",L779-IF(N779="",0,N779))</f>
        <v/>
      </c>
      <c r="P779" s="26" t="n"/>
      <c r="Q779" s="23" t="n"/>
      <c r="R779" s="28" t="n"/>
      <c r="S779" s="22">
        <f>IF(OR(R779="",O779=""),"",IF(ROUND(R779,2)=ROUND(O779,2),"OK","CHECK"))</f>
        <v/>
      </c>
      <c r="T779" s="31">
        <f>IF(OR(R779="",O779=""),"",R779-O779)</f>
        <v/>
      </c>
      <c r="U779" s="19" t="n"/>
      <c r="V779" s="23" t="n"/>
      <c r="W779" s="32">
        <f>IF(V779="","",IFERROR(VLOOKUP(V779,'Challan Master'!$B$5:$D$124,3,FALSE),""))</f>
        <v/>
      </c>
      <c r="X779" s="22">
        <f>IF(V779="","",IFERROR(VLOOKUP(V779,'Challan Master'!$B$5:$D$124,2,FALSE),""))</f>
        <v/>
      </c>
      <c r="Y779" s="23" t="n"/>
    </row>
    <row r="780">
      <c r="A780" s="22">
        <f>IF(C780="","",ROW()-4)</f>
        <v/>
      </c>
      <c r="B780" s="22">
        <f>IF(C780="","",IF(MONTH(C780)&lt;=3,"Q4",IF(MONTH(C780)&lt;=6,"Q1",IF(MONTH(C780)&lt;=9,"Q2","Q3"))))</f>
        <v/>
      </c>
      <c r="C780" s="26" t="n"/>
      <c r="D780" s="23" t="n"/>
      <c r="E780" s="19" t="n"/>
      <c r="F780" s="22">
        <f>IF(E780="","",IFERROR(VLOOKUP(E780,'Vendor Master'!$B$5:$Q$54,2,FALSE),""))</f>
        <v/>
      </c>
      <c r="G780" s="22">
        <f>IF(E780="","",IFERROR(VLOOKUP(E780,'Vendor Master'!$B$5:$Q$54,4,FALSE),""))</f>
        <v/>
      </c>
      <c r="H780" s="20">
        <f>IF(E780="","",IFERROR(VLOOKUP(G780,'Rate Master'!$B$5:$C$16,2,FALSE),""))</f>
        <v/>
      </c>
      <c r="I780" s="28" t="n"/>
      <c r="J780" s="29">
        <f>IF(E780="","",IFERROR(IF(VLOOKUP(E780,'Vendor Master'!$B$5:$Q$54,12,FALSE)="Y",VLOOKUP(E780,'Vendor Master'!$B$5:$Q$54,14,FALSE),0),""))</f>
        <v/>
      </c>
      <c r="K780" s="30">
        <f>IF(OR(E780="",I780="",J780=""),"",I780*J780)</f>
        <v/>
      </c>
      <c r="L780" s="30">
        <f>IF(OR(E780="",I780=""),"",I780+IF(K780="",0,K780))</f>
        <v/>
      </c>
      <c r="M780" s="25">
        <f>IF(E780="","",IFERROR(IF(F780="",0.2,IF(AND(VLOOKUP(E780,'Vendor Master'!$B$5:$Q$54,7,FALSE)="Y",C780&gt;=VLOOKUP(E780,'Vendor Master'!$B$5:$Q$54,9,FALSE),C780&lt;=VLOOKUP(E780,'Vendor Master'!$B$5:$Q$54,10,FALSE)),VLOOKUP(E780,'Vendor Master'!$B$5:$Q$54,11,FALSE),VLOOKUP(E780,'Vendor Master'!$B$5:$Q$54,6,FALSE))),""))</f>
        <v/>
      </c>
      <c r="N780" s="30">
        <f>IF(OR(E780="",I780="",M780=""),"",I780*M780)</f>
        <v/>
      </c>
      <c r="O780" s="30">
        <f>IF(OR(E780="",L780=""),"",L780-IF(N780="",0,N780))</f>
        <v/>
      </c>
      <c r="P780" s="26" t="n"/>
      <c r="Q780" s="23" t="n"/>
      <c r="R780" s="28" t="n"/>
      <c r="S780" s="22">
        <f>IF(OR(R780="",O780=""),"",IF(ROUND(R780,2)=ROUND(O780,2),"OK","CHECK"))</f>
        <v/>
      </c>
      <c r="T780" s="31">
        <f>IF(OR(R780="",O780=""),"",R780-O780)</f>
        <v/>
      </c>
      <c r="U780" s="19" t="n"/>
      <c r="V780" s="23" t="n"/>
      <c r="W780" s="32">
        <f>IF(V780="","",IFERROR(VLOOKUP(V780,'Challan Master'!$B$5:$D$124,3,FALSE),""))</f>
        <v/>
      </c>
      <c r="X780" s="22">
        <f>IF(V780="","",IFERROR(VLOOKUP(V780,'Challan Master'!$B$5:$D$124,2,FALSE),""))</f>
        <v/>
      </c>
      <c r="Y780" s="23" t="n"/>
    </row>
    <row r="781">
      <c r="A781" s="22">
        <f>IF(C781="","",ROW()-4)</f>
        <v/>
      </c>
      <c r="B781" s="22">
        <f>IF(C781="","",IF(MONTH(C781)&lt;=3,"Q4",IF(MONTH(C781)&lt;=6,"Q1",IF(MONTH(C781)&lt;=9,"Q2","Q3"))))</f>
        <v/>
      </c>
      <c r="C781" s="26" t="n"/>
      <c r="D781" s="23" t="n"/>
      <c r="E781" s="19" t="n"/>
      <c r="F781" s="22">
        <f>IF(E781="","",IFERROR(VLOOKUP(E781,'Vendor Master'!$B$5:$Q$54,2,FALSE),""))</f>
        <v/>
      </c>
      <c r="G781" s="22">
        <f>IF(E781="","",IFERROR(VLOOKUP(E781,'Vendor Master'!$B$5:$Q$54,4,FALSE),""))</f>
        <v/>
      </c>
      <c r="H781" s="20">
        <f>IF(E781="","",IFERROR(VLOOKUP(G781,'Rate Master'!$B$5:$C$16,2,FALSE),""))</f>
        <v/>
      </c>
      <c r="I781" s="28" t="n"/>
      <c r="J781" s="29">
        <f>IF(E781="","",IFERROR(IF(VLOOKUP(E781,'Vendor Master'!$B$5:$Q$54,12,FALSE)="Y",VLOOKUP(E781,'Vendor Master'!$B$5:$Q$54,14,FALSE),0),""))</f>
        <v/>
      </c>
      <c r="K781" s="30">
        <f>IF(OR(E781="",I781="",J781=""),"",I781*J781)</f>
        <v/>
      </c>
      <c r="L781" s="30">
        <f>IF(OR(E781="",I781=""),"",I781+IF(K781="",0,K781))</f>
        <v/>
      </c>
      <c r="M781" s="25">
        <f>IF(E781="","",IFERROR(IF(F781="",0.2,IF(AND(VLOOKUP(E781,'Vendor Master'!$B$5:$Q$54,7,FALSE)="Y",C781&gt;=VLOOKUP(E781,'Vendor Master'!$B$5:$Q$54,9,FALSE),C781&lt;=VLOOKUP(E781,'Vendor Master'!$B$5:$Q$54,10,FALSE)),VLOOKUP(E781,'Vendor Master'!$B$5:$Q$54,11,FALSE),VLOOKUP(E781,'Vendor Master'!$B$5:$Q$54,6,FALSE))),""))</f>
        <v/>
      </c>
      <c r="N781" s="30">
        <f>IF(OR(E781="",I781="",M781=""),"",I781*M781)</f>
        <v/>
      </c>
      <c r="O781" s="30">
        <f>IF(OR(E781="",L781=""),"",L781-IF(N781="",0,N781))</f>
        <v/>
      </c>
      <c r="P781" s="26" t="n"/>
      <c r="Q781" s="23" t="n"/>
      <c r="R781" s="28" t="n"/>
      <c r="S781" s="22">
        <f>IF(OR(R781="",O781=""),"",IF(ROUND(R781,2)=ROUND(O781,2),"OK","CHECK"))</f>
        <v/>
      </c>
      <c r="T781" s="31">
        <f>IF(OR(R781="",O781=""),"",R781-O781)</f>
        <v/>
      </c>
      <c r="U781" s="19" t="n"/>
      <c r="V781" s="23" t="n"/>
      <c r="W781" s="32">
        <f>IF(V781="","",IFERROR(VLOOKUP(V781,'Challan Master'!$B$5:$D$124,3,FALSE),""))</f>
        <v/>
      </c>
      <c r="X781" s="22">
        <f>IF(V781="","",IFERROR(VLOOKUP(V781,'Challan Master'!$B$5:$D$124,2,FALSE),""))</f>
        <v/>
      </c>
      <c r="Y781" s="23" t="n"/>
    </row>
    <row r="782">
      <c r="A782" s="22">
        <f>IF(C782="","",ROW()-4)</f>
        <v/>
      </c>
      <c r="B782" s="22">
        <f>IF(C782="","",IF(MONTH(C782)&lt;=3,"Q4",IF(MONTH(C782)&lt;=6,"Q1",IF(MONTH(C782)&lt;=9,"Q2","Q3"))))</f>
        <v/>
      </c>
      <c r="C782" s="26" t="n"/>
      <c r="D782" s="23" t="n"/>
      <c r="E782" s="19" t="n"/>
      <c r="F782" s="22">
        <f>IF(E782="","",IFERROR(VLOOKUP(E782,'Vendor Master'!$B$5:$Q$54,2,FALSE),""))</f>
        <v/>
      </c>
      <c r="G782" s="22">
        <f>IF(E782="","",IFERROR(VLOOKUP(E782,'Vendor Master'!$B$5:$Q$54,4,FALSE),""))</f>
        <v/>
      </c>
      <c r="H782" s="20">
        <f>IF(E782="","",IFERROR(VLOOKUP(G782,'Rate Master'!$B$5:$C$16,2,FALSE),""))</f>
        <v/>
      </c>
      <c r="I782" s="28" t="n"/>
      <c r="J782" s="29">
        <f>IF(E782="","",IFERROR(IF(VLOOKUP(E782,'Vendor Master'!$B$5:$Q$54,12,FALSE)="Y",VLOOKUP(E782,'Vendor Master'!$B$5:$Q$54,14,FALSE),0),""))</f>
        <v/>
      </c>
      <c r="K782" s="30">
        <f>IF(OR(E782="",I782="",J782=""),"",I782*J782)</f>
        <v/>
      </c>
      <c r="L782" s="30">
        <f>IF(OR(E782="",I782=""),"",I782+IF(K782="",0,K782))</f>
        <v/>
      </c>
      <c r="M782" s="25">
        <f>IF(E782="","",IFERROR(IF(F782="",0.2,IF(AND(VLOOKUP(E782,'Vendor Master'!$B$5:$Q$54,7,FALSE)="Y",C782&gt;=VLOOKUP(E782,'Vendor Master'!$B$5:$Q$54,9,FALSE),C782&lt;=VLOOKUP(E782,'Vendor Master'!$B$5:$Q$54,10,FALSE)),VLOOKUP(E782,'Vendor Master'!$B$5:$Q$54,11,FALSE),VLOOKUP(E782,'Vendor Master'!$B$5:$Q$54,6,FALSE))),""))</f>
        <v/>
      </c>
      <c r="N782" s="30">
        <f>IF(OR(E782="",I782="",M782=""),"",I782*M782)</f>
        <v/>
      </c>
      <c r="O782" s="30">
        <f>IF(OR(E782="",L782=""),"",L782-IF(N782="",0,N782))</f>
        <v/>
      </c>
      <c r="P782" s="26" t="n"/>
      <c r="Q782" s="23" t="n"/>
      <c r="R782" s="28" t="n"/>
      <c r="S782" s="22">
        <f>IF(OR(R782="",O782=""),"",IF(ROUND(R782,2)=ROUND(O782,2),"OK","CHECK"))</f>
        <v/>
      </c>
      <c r="T782" s="31">
        <f>IF(OR(R782="",O782=""),"",R782-O782)</f>
        <v/>
      </c>
      <c r="U782" s="19" t="n"/>
      <c r="V782" s="23" t="n"/>
      <c r="W782" s="32">
        <f>IF(V782="","",IFERROR(VLOOKUP(V782,'Challan Master'!$B$5:$D$124,3,FALSE),""))</f>
        <v/>
      </c>
      <c r="X782" s="22">
        <f>IF(V782="","",IFERROR(VLOOKUP(V782,'Challan Master'!$B$5:$D$124,2,FALSE),""))</f>
        <v/>
      </c>
      <c r="Y782" s="23" t="n"/>
    </row>
    <row r="783">
      <c r="A783" s="22">
        <f>IF(C783="","",ROW()-4)</f>
        <v/>
      </c>
      <c r="B783" s="22">
        <f>IF(C783="","",IF(MONTH(C783)&lt;=3,"Q4",IF(MONTH(C783)&lt;=6,"Q1",IF(MONTH(C783)&lt;=9,"Q2","Q3"))))</f>
        <v/>
      </c>
      <c r="C783" s="26" t="n"/>
      <c r="D783" s="23" t="n"/>
      <c r="E783" s="19" t="n"/>
      <c r="F783" s="22">
        <f>IF(E783="","",IFERROR(VLOOKUP(E783,'Vendor Master'!$B$5:$Q$54,2,FALSE),""))</f>
        <v/>
      </c>
      <c r="G783" s="22">
        <f>IF(E783="","",IFERROR(VLOOKUP(E783,'Vendor Master'!$B$5:$Q$54,4,FALSE),""))</f>
        <v/>
      </c>
      <c r="H783" s="20">
        <f>IF(E783="","",IFERROR(VLOOKUP(G783,'Rate Master'!$B$5:$C$16,2,FALSE),""))</f>
        <v/>
      </c>
      <c r="I783" s="28" t="n"/>
      <c r="J783" s="29">
        <f>IF(E783="","",IFERROR(IF(VLOOKUP(E783,'Vendor Master'!$B$5:$Q$54,12,FALSE)="Y",VLOOKUP(E783,'Vendor Master'!$B$5:$Q$54,14,FALSE),0),""))</f>
        <v/>
      </c>
      <c r="K783" s="30">
        <f>IF(OR(E783="",I783="",J783=""),"",I783*J783)</f>
        <v/>
      </c>
      <c r="L783" s="30">
        <f>IF(OR(E783="",I783=""),"",I783+IF(K783="",0,K783))</f>
        <v/>
      </c>
      <c r="M783" s="25">
        <f>IF(E783="","",IFERROR(IF(F783="",0.2,IF(AND(VLOOKUP(E783,'Vendor Master'!$B$5:$Q$54,7,FALSE)="Y",C783&gt;=VLOOKUP(E783,'Vendor Master'!$B$5:$Q$54,9,FALSE),C783&lt;=VLOOKUP(E783,'Vendor Master'!$B$5:$Q$54,10,FALSE)),VLOOKUP(E783,'Vendor Master'!$B$5:$Q$54,11,FALSE),VLOOKUP(E783,'Vendor Master'!$B$5:$Q$54,6,FALSE))),""))</f>
        <v/>
      </c>
      <c r="N783" s="30">
        <f>IF(OR(E783="",I783="",M783=""),"",I783*M783)</f>
        <v/>
      </c>
      <c r="O783" s="30">
        <f>IF(OR(E783="",L783=""),"",L783-IF(N783="",0,N783))</f>
        <v/>
      </c>
      <c r="P783" s="26" t="n"/>
      <c r="Q783" s="23" t="n"/>
      <c r="R783" s="28" t="n"/>
      <c r="S783" s="22">
        <f>IF(OR(R783="",O783=""),"",IF(ROUND(R783,2)=ROUND(O783,2),"OK","CHECK"))</f>
        <v/>
      </c>
      <c r="T783" s="31">
        <f>IF(OR(R783="",O783=""),"",R783-O783)</f>
        <v/>
      </c>
      <c r="U783" s="19" t="n"/>
      <c r="V783" s="23" t="n"/>
      <c r="W783" s="32">
        <f>IF(V783="","",IFERROR(VLOOKUP(V783,'Challan Master'!$B$5:$D$124,3,FALSE),""))</f>
        <v/>
      </c>
      <c r="X783" s="22">
        <f>IF(V783="","",IFERROR(VLOOKUP(V783,'Challan Master'!$B$5:$D$124,2,FALSE),""))</f>
        <v/>
      </c>
      <c r="Y783" s="23" t="n"/>
    </row>
    <row r="784">
      <c r="A784" s="22">
        <f>IF(C784="","",ROW()-4)</f>
        <v/>
      </c>
      <c r="B784" s="22">
        <f>IF(C784="","",IF(MONTH(C784)&lt;=3,"Q4",IF(MONTH(C784)&lt;=6,"Q1",IF(MONTH(C784)&lt;=9,"Q2","Q3"))))</f>
        <v/>
      </c>
      <c r="C784" s="26" t="n"/>
      <c r="D784" s="23" t="n"/>
      <c r="E784" s="19" t="n"/>
      <c r="F784" s="22">
        <f>IF(E784="","",IFERROR(VLOOKUP(E784,'Vendor Master'!$B$5:$Q$54,2,FALSE),""))</f>
        <v/>
      </c>
      <c r="G784" s="22">
        <f>IF(E784="","",IFERROR(VLOOKUP(E784,'Vendor Master'!$B$5:$Q$54,4,FALSE),""))</f>
        <v/>
      </c>
      <c r="H784" s="20">
        <f>IF(E784="","",IFERROR(VLOOKUP(G784,'Rate Master'!$B$5:$C$16,2,FALSE),""))</f>
        <v/>
      </c>
      <c r="I784" s="28" t="n"/>
      <c r="J784" s="29">
        <f>IF(E784="","",IFERROR(IF(VLOOKUP(E784,'Vendor Master'!$B$5:$Q$54,12,FALSE)="Y",VLOOKUP(E784,'Vendor Master'!$B$5:$Q$54,14,FALSE),0),""))</f>
        <v/>
      </c>
      <c r="K784" s="30">
        <f>IF(OR(E784="",I784="",J784=""),"",I784*J784)</f>
        <v/>
      </c>
      <c r="L784" s="30">
        <f>IF(OR(E784="",I784=""),"",I784+IF(K784="",0,K784))</f>
        <v/>
      </c>
      <c r="M784" s="25">
        <f>IF(E784="","",IFERROR(IF(F784="",0.2,IF(AND(VLOOKUP(E784,'Vendor Master'!$B$5:$Q$54,7,FALSE)="Y",C784&gt;=VLOOKUP(E784,'Vendor Master'!$B$5:$Q$54,9,FALSE),C784&lt;=VLOOKUP(E784,'Vendor Master'!$B$5:$Q$54,10,FALSE)),VLOOKUP(E784,'Vendor Master'!$B$5:$Q$54,11,FALSE),VLOOKUP(E784,'Vendor Master'!$B$5:$Q$54,6,FALSE))),""))</f>
        <v/>
      </c>
      <c r="N784" s="30">
        <f>IF(OR(E784="",I784="",M784=""),"",I784*M784)</f>
        <v/>
      </c>
      <c r="O784" s="30">
        <f>IF(OR(E784="",L784=""),"",L784-IF(N784="",0,N784))</f>
        <v/>
      </c>
      <c r="P784" s="26" t="n"/>
      <c r="Q784" s="23" t="n"/>
      <c r="R784" s="28" t="n"/>
      <c r="S784" s="22">
        <f>IF(OR(R784="",O784=""),"",IF(ROUND(R784,2)=ROUND(O784,2),"OK","CHECK"))</f>
        <v/>
      </c>
      <c r="T784" s="31">
        <f>IF(OR(R784="",O784=""),"",R784-O784)</f>
        <v/>
      </c>
      <c r="U784" s="19" t="n"/>
      <c r="V784" s="23" t="n"/>
      <c r="W784" s="32">
        <f>IF(V784="","",IFERROR(VLOOKUP(V784,'Challan Master'!$B$5:$D$124,3,FALSE),""))</f>
        <v/>
      </c>
      <c r="X784" s="22">
        <f>IF(V784="","",IFERROR(VLOOKUP(V784,'Challan Master'!$B$5:$D$124,2,FALSE),""))</f>
        <v/>
      </c>
      <c r="Y784" s="23" t="n"/>
    </row>
    <row r="785">
      <c r="A785" s="22">
        <f>IF(C785="","",ROW()-4)</f>
        <v/>
      </c>
      <c r="B785" s="22">
        <f>IF(C785="","",IF(MONTH(C785)&lt;=3,"Q4",IF(MONTH(C785)&lt;=6,"Q1",IF(MONTH(C785)&lt;=9,"Q2","Q3"))))</f>
        <v/>
      </c>
      <c r="C785" s="26" t="n"/>
      <c r="D785" s="23" t="n"/>
      <c r="E785" s="19" t="n"/>
      <c r="F785" s="22">
        <f>IF(E785="","",IFERROR(VLOOKUP(E785,'Vendor Master'!$B$5:$Q$54,2,FALSE),""))</f>
        <v/>
      </c>
      <c r="G785" s="22">
        <f>IF(E785="","",IFERROR(VLOOKUP(E785,'Vendor Master'!$B$5:$Q$54,4,FALSE),""))</f>
        <v/>
      </c>
      <c r="H785" s="20">
        <f>IF(E785="","",IFERROR(VLOOKUP(G785,'Rate Master'!$B$5:$C$16,2,FALSE),""))</f>
        <v/>
      </c>
      <c r="I785" s="28" t="n"/>
      <c r="J785" s="29">
        <f>IF(E785="","",IFERROR(IF(VLOOKUP(E785,'Vendor Master'!$B$5:$Q$54,12,FALSE)="Y",VLOOKUP(E785,'Vendor Master'!$B$5:$Q$54,14,FALSE),0),""))</f>
        <v/>
      </c>
      <c r="K785" s="30">
        <f>IF(OR(E785="",I785="",J785=""),"",I785*J785)</f>
        <v/>
      </c>
      <c r="L785" s="30">
        <f>IF(OR(E785="",I785=""),"",I785+IF(K785="",0,K785))</f>
        <v/>
      </c>
      <c r="M785" s="25">
        <f>IF(E785="","",IFERROR(IF(F785="",0.2,IF(AND(VLOOKUP(E785,'Vendor Master'!$B$5:$Q$54,7,FALSE)="Y",C785&gt;=VLOOKUP(E785,'Vendor Master'!$B$5:$Q$54,9,FALSE),C785&lt;=VLOOKUP(E785,'Vendor Master'!$B$5:$Q$54,10,FALSE)),VLOOKUP(E785,'Vendor Master'!$B$5:$Q$54,11,FALSE),VLOOKUP(E785,'Vendor Master'!$B$5:$Q$54,6,FALSE))),""))</f>
        <v/>
      </c>
      <c r="N785" s="30">
        <f>IF(OR(E785="",I785="",M785=""),"",I785*M785)</f>
        <v/>
      </c>
      <c r="O785" s="30">
        <f>IF(OR(E785="",L785=""),"",L785-IF(N785="",0,N785))</f>
        <v/>
      </c>
      <c r="P785" s="26" t="n"/>
      <c r="Q785" s="23" t="n"/>
      <c r="R785" s="28" t="n"/>
      <c r="S785" s="22">
        <f>IF(OR(R785="",O785=""),"",IF(ROUND(R785,2)=ROUND(O785,2),"OK","CHECK"))</f>
        <v/>
      </c>
      <c r="T785" s="31">
        <f>IF(OR(R785="",O785=""),"",R785-O785)</f>
        <v/>
      </c>
      <c r="U785" s="19" t="n"/>
      <c r="V785" s="23" t="n"/>
      <c r="W785" s="32">
        <f>IF(V785="","",IFERROR(VLOOKUP(V785,'Challan Master'!$B$5:$D$124,3,FALSE),""))</f>
        <v/>
      </c>
      <c r="X785" s="22">
        <f>IF(V785="","",IFERROR(VLOOKUP(V785,'Challan Master'!$B$5:$D$124,2,FALSE),""))</f>
        <v/>
      </c>
      <c r="Y785" s="23" t="n"/>
    </row>
    <row r="786">
      <c r="A786" s="22">
        <f>IF(C786="","",ROW()-4)</f>
        <v/>
      </c>
      <c r="B786" s="22">
        <f>IF(C786="","",IF(MONTH(C786)&lt;=3,"Q4",IF(MONTH(C786)&lt;=6,"Q1",IF(MONTH(C786)&lt;=9,"Q2","Q3"))))</f>
        <v/>
      </c>
      <c r="C786" s="26" t="n"/>
      <c r="D786" s="23" t="n"/>
      <c r="E786" s="19" t="n"/>
      <c r="F786" s="22">
        <f>IF(E786="","",IFERROR(VLOOKUP(E786,'Vendor Master'!$B$5:$Q$54,2,FALSE),""))</f>
        <v/>
      </c>
      <c r="G786" s="22">
        <f>IF(E786="","",IFERROR(VLOOKUP(E786,'Vendor Master'!$B$5:$Q$54,4,FALSE),""))</f>
        <v/>
      </c>
      <c r="H786" s="20">
        <f>IF(E786="","",IFERROR(VLOOKUP(G786,'Rate Master'!$B$5:$C$16,2,FALSE),""))</f>
        <v/>
      </c>
      <c r="I786" s="28" t="n"/>
      <c r="J786" s="29">
        <f>IF(E786="","",IFERROR(IF(VLOOKUP(E786,'Vendor Master'!$B$5:$Q$54,12,FALSE)="Y",VLOOKUP(E786,'Vendor Master'!$B$5:$Q$54,14,FALSE),0),""))</f>
        <v/>
      </c>
      <c r="K786" s="30">
        <f>IF(OR(E786="",I786="",J786=""),"",I786*J786)</f>
        <v/>
      </c>
      <c r="L786" s="30">
        <f>IF(OR(E786="",I786=""),"",I786+IF(K786="",0,K786))</f>
        <v/>
      </c>
      <c r="M786" s="25">
        <f>IF(E786="","",IFERROR(IF(F786="",0.2,IF(AND(VLOOKUP(E786,'Vendor Master'!$B$5:$Q$54,7,FALSE)="Y",C786&gt;=VLOOKUP(E786,'Vendor Master'!$B$5:$Q$54,9,FALSE),C786&lt;=VLOOKUP(E786,'Vendor Master'!$B$5:$Q$54,10,FALSE)),VLOOKUP(E786,'Vendor Master'!$B$5:$Q$54,11,FALSE),VLOOKUP(E786,'Vendor Master'!$B$5:$Q$54,6,FALSE))),""))</f>
        <v/>
      </c>
      <c r="N786" s="30">
        <f>IF(OR(E786="",I786="",M786=""),"",I786*M786)</f>
        <v/>
      </c>
      <c r="O786" s="30">
        <f>IF(OR(E786="",L786=""),"",L786-IF(N786="",0,N786))</f>
        <v/>
      </c>
      <c r="P786" s="26" t="n"/>
      <c r="Q786" s="23" t="n"/>
      <c r="R786" s="28" t="n"/>
      <c r="S786" s="22">
        <f>IF(OR(R786="",O786=""),"",IF(ROUND(R786,2)=ROUND(O786,2),"OK","CHECK"))</f>
        <v/>
      </c>
      <c r="T786" s="31">
        <f>IF(OR(R786="",O786=""),"",R786-O786)</f>
        <v/>
      </c>
      <c r="U786" s="19" t="n"/>
      <c r="V786" s="23" t="n"/>
      <c r="W786" s="32">
        <f>IF(V786="","",IFERROR(VLOOKUP(V786,'Challan Master'!$B$5:$D$124,3,FALSE),""))</f>
        <v/>
      </c>
      <c r="X786" s="22">
        <f>IF(V786="","",IFERROR(VLOOKUP(V786,'Challan Master'!$B$5:$D$124,2,FALSE),""))</f>
        <v/>
      </c>
      <c r="Y786" s="23" t="n"/>
    </row>
    <row r="787">
      <c r="A787" s="22">
        <f>IF(C787="","",ROW()-4)</f>
        <v/>
      </c>
      <c r="B787" s="22">
        <f>IF(C787="","",IF(MONTH(C787)&lt;=3,"Q4",IF(MONTH(C787)&lt;=6,"Q1",IF(MONTH(C787)&lt;=9,"Q2","Q3"))))</f>
        <v/>
      </c>
      <c r="C787" s="26" t="n"/>
      <c r="D787" s="23" t="n"/>
      <c r="E787" s="19" t="n"/>
      <c r="F787" s="22">
        <f>IF(E787="","",IFERROR(VLOOKUP(E787,'Vendor Master'!$B$5:$Q$54,2,FALSE),""))</f>
        <v/>
      </c>
      <c r="G787" s="22">
        <f>IF(E787="","",IFERROR(VLOOKUP(E787,'Vendor Master'!$B$5:$Q$54,4,FALSE),""))</f>
        <v/>
      </c>
      <c r="H787" s="20">
        <f>IF(E787="","",IFERROR(VLOOKUP(G787,'Rate Master'!$B$5:$C$16,2,FALSE),""))</f>
        <v/>
      </c>
      <c r="I787" s="28" t="n"/>
      <c r="J787" s="29">
        <f>IF(E787="","",IFERROR(IF(VLOOKUP(E787,'Vendor Master'!$B$5:$Q$54,12,FALSE)="Y",VLOOKUP(E787,'Vendor Master'!$B$5:$Q$54,14,FALSE),0),""))</f>
        <v/>
      </c>
      <c r="K787" s="30">
        <f>IF(OR(E787="",I787="",J787=""),"",I787*J787)</f>
        <v/>
      </c>
      <c r="L787" s="30">
        <f>IF(OR(E787="",I787=""),"",I787+IF(K787="",0,K787))</f>
        <v/>
      </c>
      <c r="M787" s="25">
        <f>IF(E787="","",IFERROR(IF(F787="",0.2,IF(AND(VLOOKUP(E787,'Vendor Master'!$B$5:$Q$54,7,FALSE)="Y",C787&gt;=VLOOKUP(E787,'Vendor Master'!$B$5:$Q$54,9,FALSE),C787&lt;=VLOOKUP(E787,'Vendor Master'!$B$5:$Q$54,10,FALSE)),VLOOKUP(E787,'Vendor Master'!$B$5:$Q$54,11,FALSE),VLOOKUP(E787,'Vendor Master'!$B$5:$Q$54,6,FALSE))),""))</f>
        <v/>
      </c>
      <c r="N787" s="30">
        <f>IF(OR(E787="",I787="",M787=""),"",I787*M787)</f>
        <v/>
      </c>
      <c r="O787" s="30">
        <f>IF(OR(E787="",L787=""),"",L787-IF(N787="",0,N787))</f>
        <v/>
      </c>
      <c r="P787" s="26" t="n"/>
      <c r="Q787" s="23" t="n"/>
      <c r="R787" s="28" t="n"/>
      <c r="S787" s="22">
        <f>IF(OR(R787="",O787=""),"",IF(ROUND(R787,2)=ROUND(O787,2),"OK","CHECK"))</f>
        <v/>
      </c>
      <c r="T787" s="31">
        <f>IF(OR(R787="",O787=""),"",R787-O787)</f>
        <v/>
      </c>
      <c r="U787" s="19" t="n"/>
      <c r="V787" s="23" t="n"/>
      <c r="W787" s="32">
        <f>IF(V787="","",IFERROR(VLOOKUP(V787,'Challan Master'!$B$5:$D$124,3,FALSE),""))</f>
        <v/>
      </c>
      <c r="X787" s="22">
        <f>IF(V787="","",IFERROR(VLOOKUP(V787,'Challan Master'!$B$5:$D$124,2,FALSE),""))</f>
        <v/>
      </c>
      <c r="Y787" s="23" t="n"/>
    </row>
    <row r="788">
      <c r="A788" s="22">
        <f>IF(C788="","",ROW()-4)</f>
        <v/>
      </c>
      <c r="B788" s="22">
        <f>IF(C788="","",IF(MONTH(C788)&lt;=3,"Q4",IF(MONTH(C788)&lt;=6,"Q1",IF(MONTH(C788)&lt;=9,"Q2","Q3"))))</f>
        <v/>
      </c>
      <c r="C788" s="26" t="n"/>
      <c r="D788" s="23" t="n"/>
      <c r="E788" s="19" t="n"/>
      <c r="F788" s="22">
        <f>IF(E788="","",IFERROR(VLOOKUP(E788,'Vendor Master'!$B$5:$Q$54,2,FALSE),""))</f>
        <v/>
      </c>
      <c r="G788" s="22">
        <f>IF(E788="","",IFERROR(VLOOKUP(E788,'Vendor Master'!$B$5:$Q$54,4,FALSE),""))</f>
        <v/>
      </c>
      <c r="H788" s="20">
        <f>IF(E788="","",IFERROR(VLOOKUP(G788,'Rate Master'!$B$5:$C$16,2,FALSE),""))</f>
        <v/>
      </c>
      <c r="I788" s="28" t="n"/>
      <c r="J788" s="29">
        <f>IF(E788="","",IFERROR(IF(VLOOKUP(E788,'Vendor Master'!$B$5:$Q$54,12,FALSE)="Y",VLOOKUP(E788,'Vendor Master'!$B$5:$Q$54,14,FALSE),0),""))</f>
        <v/>
      </c>
      <c r="K788" s="30">
        <f>IF(OR(E788="",I788="",J788=""),"",I788*J788)</f>
        <v/>
      </c>
      <c r="L788" s="30">
        <f>IF(OR(E788="",I788=""),"",I788+IF(K788="",0,K788))</f>
        <v/>
      </c>
      <c r="M788" s="25">
        <f>IF(E788="","",IFERROR(IF(F788="",0.2,IF(AND(VLOOKUP(E788,'Vendor Master'!$B$5:$Q$54,7,FALSE)="Y",C788&gt;=VLOOKUP(E788,'Vendor Master'!$B$5:$Q$54,9,FALSE),C788&lt;=VLOOKUP(E788,'Vendor Master'!$B$5:$Q$54,10,FALSE)),VLOOKUP(E788,'Vendor Master'!$B$5:$Q$54,11,FALSE),VLOOKUP(E788,'Vendor Master'!$B$5:$Q$54,6,FALSE))),""))</f>
        <v/>
      </c>
      <c r="N788" s="30">
        <f>IF(OR(E788="",I788="",M788=""),"",I788*M788)</f>
        <v/>
      </c>
      <c r="O788" s="30">
        <f>IF(OR(E788="",L788=""),"",L788-IF(N788="",0,N788))</f>
        <v/>
      </c>
      <c r="P788" s="26" t="n"/>
      <c r="Q788" s="23" t="n"/>
      <c r="R788" s="28" t="n"/>
      <c r="S788" s="22">
        <f>IF(OR(R788="",O788=""),"",IF(ROUND(R788,2)=ROUND(O788,2),"OK","CHECK"))</f>
        <v/>
      </c>
      <c r="T788" s="31">
        <f>IF(OR(R788="",O788=""),"",R788-O788)</f>
        <v/>
      </c>
      <c r="U788" s="19" t="n"/>
      <c r="V788" s="23" t="n"/>
      <c r="W788" s="32">
        <f>IF(V788="","",IFERROR(VLOOKUP(V788,'Challan Master'!$B$5:$D$124,3,FALSE),""))</f>
        <v/>
      </c>
      <c r="X788" s="22">
        <f>IF(V788="","",IFERROR(VLOOKUP(V788,'Challan Master'!$B$5:$D$124,2,FALSE),""))</f>
        <v/>
      </c>
      <c r="Y788" s="23" t="n"/>
    </row>
    <row r="789">
      <c r="A789" s="22">
        <f>IF(C789="","",ROW()-4)</f>
        <v/>
      </c>
      <c r="B789" s="22">
        <f>IF(C789="","",IF(MONTH(C789)&lt;=3,"Q4",IF(MONTH(C789)&lt;=6,"Q1",IF(MONTH(C789)&lt;=9,"Q2","Q3"))))</f>
        <v/>
      </c>
      <c r="C789" s="26" t="n"/>
      <c r="D789" s="23" t="n"/>
      <c r="E789" s="19" t="n"/>
      <c r="F789" s="22">
        <f>IF(E789="","",IFERROR(VLOOKUP(E789,'Vendor Master'!$B$5:$Q$54,2,FALSE),""))</f>
        <v/>
      </c>
      <c r="G789" s="22">
        <f>IF(E789="","",IFERROR(VLOOKUP(E789,'Vendor Master'!$B$5:$Q$54,4,FALSE),""))</f>
        <v/>
      </c>
      <c r="H789" s="20">
        <f>IF(E789="","",IFERROR(VLOOKUP(G789,'Rate Master'!$B$5:$C$16,2,FALSE),""))</f>
        <v/>
      </c>
      <c r="I789" s="28" t="n"/>
      <c r="J789" s="29">
        <f>IF(E789="","",IFERROR(IF(VLOOKUP(E789,'Vendor Master'!$B$5:$Q$54,12,FALSE)="Y",VLOOKUP(E789,'Vendor Master'!$B$5:$Q$54,14,FALSE),0),""))</f>
        <v/>
      </c>
      <c r="K789" s="30">
        <f>IF(OR(E789="",I789="",J789=""),"",I789*J789)</f>
        <v/>
      </c>
      <c r="L789" s="30">
        <f>IF(OR(E789="",I789=""),"",I789+IF(K789="",0,K789))</f>
        <v/>
      </c>
      <c r="M789" s="25">
        <f>IF(E789="","",IFERROR(IF(F789="",0.2,IF(AND(VLOOKUP(E789,'Vendor Master'!$B$5:$Q$54,7,FALSE)="Y",C789&gt;=VLOOKUP(E789,'Vendor Master'!$B$5:$Q$54,9,FALSE),C789&lt;=VLOOKUP(E789,'Vendor Master'!$B$5:$Q$54,10,FALSE)),VLOOKUP(E789,'Vendor Master'!$B$5:$Q$54,11,FALSE),VLOOKUP(E789,'Vendor Master'!$B$5:$Q$54,6,FALSE))),""))</f>
        <v/>
      </c>
      <c r="N789" s="30">
        <f>IF(OR(E789="",I789="",M789=""),"",I789*M789)</f>
        <v/>
      </c>
      <c r="O789" s="30">
        <f>IF(OR(E789="",L789=""),"",L789-IF(N789="",0,N789))</f>
        <v/>
      </c>
      <c r="P789" s="26" t="n"/>
      <c r="Q789" s="23" t="n"/>
      <c r="R789" s="28" t="n"/>
      <c r="S789" s="22">
        <f>IF(OR(R789="",O789=""),"",IF(ROUND(R789,2)=ROUND(O789,2),"OK","CHECK"))</f>
        <v/>
      </c>
      <c r="T789" s="31">
        <f>IF(OR(R789="",O789=""),"",R789-O789)</f>
        <v/>
      </c>
      <c r="U789" s="19" t="n"/>
      <c r="V789" s="23" t="n"/>
      <c r="W789" s="32">
        <f>IF(V789="","",IFERROR(VLOOKUP(V789,'Challan Master'!$B$5:$D$124,3,FALSE),""))</f>
        <v/>
      </c>
      <c r="X789" s="22">
        <f>IF(V789="","",IFERROR(VLOOKUP(V789,'Challan Master'!$B$5:$D$124,2,FALSE),""))</f>
        <v/>
      </c>
      <c r="Y789" s="23" t="n"/>
    </row>
    <row r="790">
      <c r="A790" s="22">
        <f>IF(C790="","",ROW()-4)</f>
        <v/>
      </c>
      <c r="B790" s="22">
        <f>IF(C790="","",IF(MONTH(C790)&lt;=3,"Q4",IF(MONTH(C790)&lt;=6,"Q1",IF(MONTH(C790)&lt;=9,"Q2","Q3"))))</f>
        <v/>
      </c>
      <c r="C790" s="26" t="n"/>
      <c r="D790" s="23" t="n"/>
      <c r="E790" s="19" t="n"/>
      <c r="F790" s="22">
        <f>IF(E790="","",IFERROR(VLOOKUP(E790,'Vendor Master'!$B$5:$Q$54,2,FALSE),""))</f>
        <v/>
      </c>
      <c r="G790" s="22">
        <f>IF(E790="","",IFERROR(VLOOKUP(E790,'Vendor Master'!$B$5:$Q$54,4,FALSE),""))</f>
        <v/>
      </c>
      <c r="H790" s="20">
        <f>IF(E790="","",IFERROR(VLOOKUP(G790,'Rate Master'!$B$5:$C$16,2,FALSE),""))</f>
        <v/>
      </c>
      <c r="I790" s="28" t="n"/>
      <c r="J790" s="29">
        <f>IF(E790="","",IFERROR(IF(VLOOKUP(E790,'Vendor Master'!$B$5:$Q$54,12,FALSE)="Y",VLOOKUP(E790,'Vendor Master'!$B$5:$Q$54,14,FALSE),0),""))</f>
        <v/>
      </c>
      <c r="K790" s="30">
        <f>IF(OR(E790="",I790="",J790=""),"",I790*J790)</f>
        <v/>
      </c>
      <c r="L790" s="30">
        <f>IF(OR(E790="",I790=""),"",I790+IF(K790="",0,K790))</f>
        <v/>
      </c>
      <c r="M790" s="25">
        <f>IF(E790="","",IFERROR(IF(F790="",0.2,IF(AND(VLOOKUP(E790,'Vendor Master'!$B$5:$Q$54,7,FALSE)="Y",C790&gt;=VLOOKUP(E790,'Vendor Master'!$B$5:$Q$54,9,FALSE),C790&lt;=VLOOKUP(E790,'Vendor Master'!$B$5:$Q$54,10,FALSE)),VLOOKUP(E790,'Vendor Master'!$B$5:$Q$54,11,FALSE),VLOOKUP(E790,'Vendor Master'!$B$5:$Q$54,6,FALSE))),""))</f>
        <v/>
      </c>
      <c r="N790" s="30">
        <f>IF(OR(E790="",I790="",M790=""),"",I790*M790)</f>
        <v/>
      </c>
      <c r="O790" s="30">
        <f>IF(OR(E790="",L790=""),"",L790-IF(N790="",0,N790))</f>
        <v/>
      </c>
      <c r="P790" s="26" t="n"/>
      <c r="Q790" s="23" t="n"/>
      <c r="R790" s="28" t="n"/>
      <c r="S790" s="22">
        <f>IF(OR(R790="",O790=""),"",IF(ROUND(R790,2)=ROUND(O790,2),"OK","CHECK"))</f>
        <v/>
      </c>
      <c r="T790" s="31">
        <f>IF(OR(R790="",O790=""),"",R790-O790)</f>
        <v/>
      </c>
      <c r="U790" s="19" t="n"/>
      <c r="V790" s="23" t="n"/>
      <c r="W790" s="32">
        <f>IF(V790="","",IFERROR(VLOOKUP(V790,'Challan Master'!$B$5:$D$124,3,FALSE),""))</f>
        <v/>
      </c>
      <c r="X790" s="22">
        <f>IF(V790="","",IFERROR(VLOOKUP(V790,'Challan Master'!$B$5:$D$124,2,FALSE),""))</f>
        <v/>
      </c>
      <c r="Y790" s="23" t="n"/>
    </row>
    <row r="791">
      <c r="A791" s="22">
        <f>IF(C791="","",ROW()-4)</f>
        <v/>
      </c>
      <c r="B791" s="22">
        <f>IF(C791="","",IF(MONTH(C791)&lt;=3,"Q4",IF(MONTH(C791)&lt;=6,"Q1",IF(MONTH(C791)&lt;=9,"Q2","Q3"))))</f>
        <v/>
      </c>
      <c r="C791" s="26" t="n"/>
      <c r="D791" s="23" t="n"/>
      <c r="E791" s="19" t="n"/>
      <c r="F791" s="22">
        <f>IF(E791="","",IFERROR(VLOOKUP(E791,'Vendor Master'!$B$5:$Q$54,2,FALSE),""))</f>
        <v/>
      </c>
      <c r="G791" s="22">
        <f>IF(E791="","",IFERROR(VLOOKUP(E791,'Vendor Master'!$B$5:$Q$54,4,FALSE),""))</f>
        <v/>
      </c>
      <c r="H791" s="20">
        <f>IF(E791="","",IFERROR(VLOOKUP(G791,'Rate Master'!$B$5:$C$16,2,FALSE),""))</f>
        <v/>
      </c>
      <c r="I791" s="28" t="n"/>
      <c r="J791" s="29">
        <f>IF(E791="","",IFERROR(IF(VLOOKUP(E791,'Vendor Master'!$B$5:$Q$54,12,FALSE)="Y",VLOOKUP(E791,'Vendor Master'!$B$5:$Q$54,14,FALSE),0),""))</f>
        <v/>
      </c>
      <c r="K791" s="30">
        <f>IF(OR(E791="",I791="",J791=""),"",I791*J791)</f>
        <v/>
      </c>
      <c r="L791" s="30">
        <f>IF(OR(E791="",I791=""),"",I791+IF(K791="",0,K791))</f>
        <v/>
      </c>
      <c r="M791" s="25">
        <f>IF(E791="","",IFERROR(IF(F791="",0.2,IF(AND(VLOOKUP(E791,'Vendor Master'!$B$5:$Q$54,7,FALSE)="Y",C791&gt;=VLOOKUP(E791,'Vendor Master'!$B$5:$Q$54,9,FALSE),C791&lt;=VLOOKUP(E791,'Vendor Master'!$B$5:$Q$54,10,FALSE)),VLOOKUP(E791,'Vendor Master'!$B$5:$Q$54,11,FALSE),VLOOKUP(E791,'Vendor Master'!$B$5:$Q$54,6,FALSE))),""))</f>
        <v/>
      </c>
      <c r="N791" s="30">
        <f>IF(OR(E791="",I791="",M791=""),"",I791*M791)</f>
        <v/>
      </c>
      <c r="O791" s="30">
        <f>IF(OR(E791="",L791=""),"",L791-IF(N791="",0,N791))</f>
        <v/>
      </c>
      <c r="P791" s="26" t="n"/>
      <c r="Q791" s="23" t="n"/>
      <c r="R791" s="28" t="n"/>
      <c r="S791" s="22">
        <f>IF(OR(R791="",O791=""),"",IF(ROUND(R791,2)=ROUND(O791,2),"OK","CHECK"))</f>
        <v/>
      </c>
      <c r="T791" s="31">
        <f>IF(OR(R791="",O791=""),"",R791-O791)</f>
        <v/>
      </c>
      <c r="U791" s="19" t="n"/>
      <c r="V791" s="23" t="n"/>
      <c r="W791" s="32">
        <f>IF(V791="","",IFERROR(VLOOKUP(V791,'Challan Master'!$B$5:$D$124,3,FALSE),""))</f>
        <v/>
      </c>
      <c r="X791" s="22">
        <f>IF(V791="","",IFERROR(VLOOKUP(V791,'Challan Master'!$B$5:$D$124,2,FALSE),""))</f>
        <v/>
      </c>
      <c r="Y791" s="23" t="n"/>
    </row>
    <row r="792">
      <c r="A792" s="22">
        <f>IF(C792="","",ROW()-4)</f>
        <v/>
      </c>
      <c r="B792" s="22">
        <f>IF(C792="","",IF(MONTH(C792)&lt;=3,"Q4",IF(MONTH(C792)&lt;=6,"Q1",IF(MONTH(C792)&lt;=9,"Q2","Q3"))))</f>
        <v/>
      </c>
      <c r="C792" s="26" t="n"/>
      <c r="D792" s="23" t="n"/>
      <c r="E792" s="19" t="n"/>
      <c r="F792" s="22">
        <f>IF(E792="","",IFERROR(VLOOKUP(E792,'Vendor Master'!$B$5:$Q$54,2,FALSE),""))</f>
        <v/>
      </c>
      <c r="G792" s="22">
        <f>IF(E792="","",IFERROR(VLOOKUP(E792,'Vendor Master'!$B$5:$Q$54,4,FALSE),""))</f>
        <v/>
      </c>
      <c r="H792" s="20">
        <f>IF(E792="","",IFERROR(VLOOKUP(G792,'Rate Master'!$B$5:$C$16,2,FALSE),""))</f>
        <v/>
      </c>
      <c r="I792" s="28" t="n"/>
      <c r="J792" s="29">
        <f>IF(E792="","",IFERROR(IF(VLOOKUP(E792,'Vendor Master'!$B$5:$Q$54,12,FALSE)="Y",VLOOKUP(E792,'Vendor Master'!$B$5:$Q$54,14,FALSE),0),""))</f>
        <v/>
      </c>
      <c r="K792" s="30">
        <f>IF(OR(E792="",I792="",J792=""),"",I792*J792)</f>
        <v/>
      </c>
      <c r="L792" s="30">
        <f>IF(OR(E792="",I792=""),"",I792+IF(K792="",0,K792))</f>
        <v/>
      </c>
      <c r="M792" s="25">
        <f>IF(E792="","",IFERROR(IF(F792="",0.2,IF(AND(VLOOKUP(E792,'Vendor Master'!$B$5:$Q$54,7,FALSE)="Y",C792&gt;=VLOOKUP(E792,'Vendor Master'!$B$5:$Q$54,9,FALSE),C792&lt;=VLOOKUP(E792,'Vendor Master'!$B$5:$Q$54,10,FALSE)),VLOOKUP(E792,'Vendor Master'!$B$5:$Q$54,11,FALSE),VLOOKUP(E792,'Vendor Master'!$B$5:$Q$54,6,FALSE))),""))</f>
        <v/>
      </c>
      <c r="N792" s="30">
        <f>IF(OR(E792="",I792="",M792=""),"",I792*M792)</f>
        <v/>
      </c>
      <c r="O792" s="30">
        <f>IF(OR(E792="",L792=""),"",L792-IF(N792="",0,N792))</f>
        <v/>
      </c>
      <c r="P792" s="26" t="n"/>
      <c r="Q792" s="23" t="n"/>
      <c r="R792" s="28" t="n"/>
      <c r="S792" s="22">
        <f>IF(OR(R792="",O792=""),"",IF(ROUND(R792,2)=ROUND(O792,2),"OK","CHECK"))</f>
        <v/>
      </c>
      <c r="T792" s="31">
        <f>IF(OR(R792="",O792=""),"",R792-O792)</f>
        <v/>
      </c>
      <c r="U792" s="19" t="n"/>
      <c r="V792" s="23" t="n"/>
      <c r="W792" s="32">
        <f>IF(V792="","",IFERROR(VLOOKUP(V792,'Challan Master'!$B$5:$D$124,3,FALSE),""))</f>
        <v/>
      </c>
      <c r="X792" s="22">
        <f>IF(V792="","",IFERROR(VLOOKUP(V792,'Challan Master'!$B$5:$D$124,2,FALSE),""))</f>
        <v/>
      </c>
      <c r="Y792" s="23" t="n"/>
    </row>
    <row r="793">
      <c r="A793" s="22">
        <f>IF(C793="","",ROW()-4)</f>
        <v/>
      </c>
      <c r="B793" s="22">
        <f>IF(C793="","",IF(MONTH(C793)&lt;=3,"Q4",IF(MONTH(C793)&lt;=6,"Q1",IF(MONTH(C793)&lt;=9,"Q2","Q3"))))</f>
        <v/>
      </c>
      <c r="C793" s="26" t="n"/>
      <c r="D793" s="23" t="n"/>
      <c r="E793" s="19" t="n"/>
      <c r="F793" s="22">
        <f>IF(E793="","",IFERROR(VLOOKUP(E793,'Vendor Master'!$B$5:$Q$54,2,FALSE),""))</f>
        <v/>
      </c>
      <c r="G793" s="22">
        <f>IF(E793="","",IFERROR(VLOOKUP(E793,'Vendor Master'!$B$5:$Q$54,4,FALSE),""))</f>
        <v/>
      </c>
      <c r="H793" s="20">
        <f>IF(E793="","",IFERROR(VLOOKUP(G793,'Rate Master'!$B$5:$C$16,2,FALSE),""))</f>
        <v/>
      </c>
      <c r="I793" s="28" t="n"/>
      <c r="J793" s="29">
        <f>IF(E793="","",IFERROR(IF(VLOOKUP(E793,'Vendor Master'!$B$5:$Q$54,12,FALSE)="Y",VLOOKUP(E793,'Vendor Master'!$B$5:$Q$54,14,FALSE),0),""))</f>
        <v/>
      </c>
      <c r="K793" s="30">
        <f>IF(OR(E793="",I793="",J793=""),"",I793*J793)</f>
        <v/>
      </c>
      <c r="L793" s="30">
        <f>IF(OR(E793="",I793=""),"",I793+IF(K793="",0,K793))</f>
        <v/>
      </c>
      <c r="M793" s="25">
        <f>IF(E793="","",IFERROR(IF(F793="",0.2,IF(AND(VLOOKUP(E793,'Vendor Master'!$B$5:$Q$54,7,FALSE)="Y",C793&gt;=VLOOKUP(E793,'Vendor Master'!$B$5:$Q$54,9,FALSE),C793&lt;=VLOOKUP(E793,'Vendor Master'!$B$5:$Q$54,10,FALSE)),VLOOKUP(E793,'Vendor Master'!$B$5:$Q$54,11,FALSE),VLOOKUP(E793,'Vendor Master'!$B$5:$Q$54,6,FALSE))),""))</f>
        <v/>
      </c>
      <c r="N793" s="30">
        <f>IF(OR(E793="",I793="",M793=""),"",I793*M793)</f>
        <v/>
      </c>
      <c r="O793" s="30">
        <f>IF(OR(E793="",L793=""),"",L793-IF(N793="",0,N793))</f>
        <v/>
      </c>
      <c r="P793" s="26" t="n"/>
      <c r="Q793" s="23" t="n"/>
      <c r="R793" s="28" t="n"/>
      <c r="S793" s="22">
        <f>IF(OR(R793="",O793=""),"",IF(ROUND(R793,2)=ROUND(O793,2),"OK","CHECK"))</f>
        <v/>
      </c>
      <c r="T793" s="31">
        <f>IF(OR(R793="",O793=""),"",R793-O793)</f>
        <v/>
      </c>
      <c r="U793" s="19" t="n"/>
      <c r="V793" s="23" t="n"/>
      <c r="W793" s="32">
        <f>IF(V793="","",IFERROR(VLOOKUP(V793,'Challan Master'!$B$5:$D$124,3,FALSE),""))</f>
        <v/>
      </c>
      <c r="X793" s="22">
        <f>IF(V793="","",IFERROR(VLOOKUP(V793,'Challan Master'!$B$5:$D$124,2,FALSE),""))</f>
        <v/>
      </c>
      <c r="Y793" s="23" t="n"/>
    </row>
    <row r="794">
      <c r="A794" s="22">
        <f>IF(C794="","",ROW()-4)</f>
        <v/>
      </c>
      <c r="B794" s="22">
        <f>IF(C794="","",IF(MONTH(C794)&lt;=3,"Q4",IF(MONTH(C794)&lt;=6,"Q1",IF(MONTH(C794)&lt;=9,"Q2","Q3"))))</f>
        <v/>
      </c>
      <c r="C794" s="26" t="n"/>
      <c r="D794" s="23" t="n"/>
      <c r="E794" s="19" t="n"/>
      <c r="F794" s="22">
        <f>IF(E794="","",IFERROR(VLOOKUP(E794,'Vendor Master'!$B$5:$Q$54,2,FALSE),""))</f>
        <v/>
      </c>
      <c r="G794" s="22">
        <f>IF(E794="","",IFERROR(VLOOKUP(E794,'Vendor Master'!$B$5:$Q$54,4,FALSE),""))</f>
        <v/>
      </c>
      <c r="H794" s="20">
        <f>IF(E794="","",IFERROR(VLOOKUP(G794,'Rate Master'!$B$5:$C$16,2,FALSE),""))</f>
        <v/>
      </c>
      <c r="I794" s="28" t="n"/>
      <c r="J794" s="29">
        <f>IF(E794="","",IFERROR(IF(VLOOKUP(E794,'Vendor Master'!$B$5:$Q$54,12,FALSE)="Y",VLOOKUP(E794,'Vendor Master'!$B$5:$Q$54,14,FALSE),0),""))</f>
        <v/>
      </c>
      <c r="K794" s="30">
        <f>IF(OR(E794="",I794="",J794=""),"",I794*J794)</f>
        <v/>
      </c>
      <c r="L794" s="30">
        <f>IF(OR(E794="",I794=""),"",I794+IF(K794="",0,K794))</f>
        <v/>
      </c>
      <c r="M794" s="25">
        <f>IF(E794="","",IFERROR(IF(F794="",0.2,IF(AND(VLOOKUP(E794,'Vendor Master'!$B$5:$Q$54,7,FALSE)="Y",C794&gt;=VLOOKUP(E794,'Vendor Master'!$B$5:$Q$54,9,FALSE),C794&lt;=VLOOKUP(E794,'Vendor Master'!$B$5:$Q$54,10,FALSE)),VLOOKUP(E794,'Vendor Master'!$B$5:$Q$54,11,FALSE),VLOOKUP(E794,'Vendor Master'!$B$5:$Q$54,6,FALSE))),""))</f>
        <v/>
      </c>
      <c r="N794" s="30">
        <f>IF(OR(E794="",I794="",M794=""),"",I794*M794)</f>
        <v/>
      </c>
      <c r="O794" s="30">
        <f>IF(OR(E794="",L794=""),"",L794-IF(N794="",0,N794))</f>
        <v/>
      </c>
      <c r="P794" s="26" t="n"/>
      <c r="Q794" s="23" t="n"/>
      <c r="R794" s="28" t="n"/>
      <c r="S794" s="22">
        <f>IF(OR(R794="",O794=""),"",IF(ROUND(R794,2)=ROUND(O794,2),"OK","CHECK"))</f>
        <v/>
      </c>
      <c r="T794" s="31">
        <f>IF(OR(R794="",O794=""),"",R794-O794)</f>
        <v/>
      </c>
      <c r="U794" s="19" t="n"/>
      <c r="V794" s="23" t="n"/>
      <c r="W794" s="32">
        <f>IF(V794="","",IFERROR(VLOOKUP(V794,'Challan Master'!$B$5:$D$124,3,FALSE),""))</f>
        <v/>
      </c>
      <c r="X794" s="22">
        <f>IF(V794="","",IFERROR(VLOOKUP(V794,'Challan Master'!$B$5:$D$124,2,FALSE),""))</f>
        <v/>
      </c>
      <c r="Y794" s="23" t="n"/>
    </row>
    <row r="795">
      <c r="A795" s="22">
        <f>IF(C795="","",ROW()-4)</f>
        <v/>
      </c>
      <c r="B795" s="22">
        <f>IF(C795="","",IF(MONTH(C795)&lt;=3,"Q4",IF(MONTH(C795)&lt;=6,"Q1",IF(MONTH(C795)&lt;=9,"Q2","Q3"))))</f>
        <v/>
      </c>
      <c r="C795" s="26" t="n"/>
      <c r="D795" s="23" t="n"/>
      <c r="E795" s="19" t="n"/>
      <c r="F795" s="22">
        <f>IF(E795="","",IFERROR(VLOOKUP(E795,'Vendor Master'!$B$5:$Q$54,2,FALSE),""))</f>
        <v/>
      </c>
      <c r="G795" s="22">
        <f>IF(E795="","",IFERROR(VLOOKUP(E795,'Vendor Master'!$B$5:$Q$54,4,FALSE),""))</f>
        <v/>
      </c>
      <c r="H795" s="20">
        <f>IF(E795="","",IFERROR(VLOOKUP(G795,'Rate Master'!$B$5:$C$16,2,FALSE),""))</f>
        <v/>
      </c>
      <c r="I795" s="28" t="n"/>
      <c r="J795" s="29">
        <f>IF(E795="","",IFERROR(IF(VLOOKUP(E795,'Vendor Master'!$B$5:$Q$54,12,FALSE)="Y",VLOOKUP(E795,'Vendor Master'!$B$5:$Q$54,14,FALSE),0),""))</f>
        <v/>
      </c>
      <c r="K795" s="30">
        <f>IF(OR(E795="",I795="",J795=""),"",I795*J795)</f>
        <v/>
      </c>
      <c r="L795" s="30">
        <f>IF(OR(E795="",I795=""),"",I795+IF(K795="",0,K795))</f>
        <v/>
      </c>
      <c r="M795" s="25">
        <f>IF(E795="","",IFERROR(IF(F795="",0.2,IF(AND(VLOOKUP(E795,'Vendor Master'!$B$5:$Q$54,7,FALSE)="Y",C795&gt;=VLOOKUP(E795,'Vendor Master'!$B$5:$Q$54,9,FALSE),C795&lt;=VLOOKUP(E795,'Vendor Master'!$B$5:$Q$54,10,FALSE)),VLOOKUP(E795,'Vendor Master'!$B$5:$Q$54,11,FALSE),VLOOKUP(E795,'Vendor Master'!$B$5:$Q$54,6,FALSE))),""))</f>
        <v/>
      </c>
      <c r="N795" s="30">
        <f>IF(OR(E795="",I795="",M795=""),"",I795*M795)</f>
        <v/>
      </c>
      <c r="O795" s="30">
        <f>IF(OR(E795="",L795=""),"",L795-IF(N795="",0,N795))</f>
        <v/>
      </c>
      <c r="P795" s="26" t="n"/>
      <c r="Q795" s="23" t="n"/>
      <c r="R795" s="28" t="n"/>
      <c r="S795" s="22">
        <f>IF(OR(R795="",O795=""),"",IF(ROUND(R795,2)=ROUND(O795,2),"OK","CHECK"))</f>
        <v/>
      </c>
      <c r="T795" s="31">
        <f>IF(OR(R795="",O795=""),"",R795-O795)</f>
        <v/>
      </c>
      <c r="U795" s="19" t="n"/>
      <c r="V795" s="23" t="n"/>
      <c r="W795" s="32">
        <f>IF(V795="","",IFERROR(VLOOKUP(V795,'Challan Master'!$B$5:$D$124,3,FALSE),""))</f>
        <v/>
      </c>
      <c r="X795" s="22">
        <f>IF(V795="","",IFERROR(VLOOKUP(V795,'Challan Master'!$B$5:$D$124,2,FALSE),""))</f>
        <v/>
      </c>
      <c r="Y795" s="23" t="n"/>
    </row>
    <row r="796">
      <c r="A796" s="22">
        <f>IF(C796="","",ROW()-4)</f>
        <v/>
      </c>
      <c r="B796" s="22">
        <f>IF(C796="","",IF(MONTH(C796)&lt;=3,"Q4",IF(MONTH(C796)&lt;=6,"Q1",IF(MONTH(C796)&lt;=9,"Q2","Q3"))))</f>
        <v/>
      </c>
      <c r="C796" s="26" t="n"/>
      <c r="D796" s="23" t="n"/>
      <c r="E796" s="19" t="n"/>
      <c r="F796" s="22">
        <f>IF(E796="","",IFERROR(VLOOKUP(E796,'Vendor Master'!$B$5:$Q$54,2,FALSE),""))</f>
        <v/>
      </c>
      <c r="G796" s="22">
        <f>IF(E796="","",IFERROR(VLOOKUP(E796,'Vendor Master'!$B$5:$Q$54,4,FALSE),""))</f>
        <v/>
      </c>
      <c r="H796" s="20">
        <f>IF(E796="","",IFERROR(VLOOKUP(G796,'Rate Master'!$B$5:$C$16,2,FALSE),""))</f>
        <v/>
      </c>
      <c r="I796" s="28" t="n"/>
      <c r="J796" s="29">
        <f>IF(E796="","",IFERROR(IF(VLOOKUP(E796,'Vendor Master'!$B$5:$Q$54,12,FALSE)="Y",VLOOKUP(E796,'Vendor Master'!$B$5:$Q$54,14,FALSE),0),""))</f>
        <v/>
      </c>
      <c r="K796" s="30">
        <f>IF(OR(E796="",I796="",J796=""),"",I796*J796)</f>
        <v/>
      </c>
      <c r="L796" s="30">
        <f>IF(OR(E796="",I796=""),"",I796+IF(K796="",0,K796))</f>
        <v/>
      </c>
      <c r="M796" s="25">
        <f>IF(E796="","",IFERROR(IF(F796="",0.2,IF(AND(VLOOKUP(E796,'Vendor Master'!$B$5:$Q$54,7,FALSE)="Y",C796&gt;=VLOOKUP(E796,'Vendor Master'!$B$5:$Q$54,9,FALSE),C796&lt;=VLOOKUP(E796,'Vendor Master'!$B$5:$Q$54,10,FALSE)),VLOOKUP(E796,'Vendor Master'!$B$5:$Q$54,11,FALSE),VLOOKUP(E796,'Vendor Master'!$B$5:$Q$54,6,FALSE))),""))</f>
        <v/>
      </c>
      <c r="N796" s="30">
        <f>IF(OR(E796="",I796="",M796=""),"",I796*M796)</f>
        <v/>
      </c>
      <c r="O796" s="30">
        <f>IF(OR(E796="",L796=""),"",L796-IF(N796="",0,N796))</f>
        <v/>
      </c>
      <c r="P796" s="26" t="n"/>
      <c r="Q796" s="23" t="n"/>
      <c r="R796" s="28" t="n"/>
      <c r="S796" s="22">
        <f>IF(OR(R796="",O796=""),"",IF(ROUND(R796,2)=ROUND(O796,2),"OK","CHECK"))</f>
        <v/>
      </c>
      <c r="T796" s="31">
        <f>IF(OR(R796="",O796=""),"",R796-O796)</f>
        <v/>
      </c>
      <c r="U796" s="19" t="n"/>
      <c r="V796" s="23" t="n"/>
      <c r="W796" s="32">
        <f>IF(V796="","",IFERROR(VLOOKUP(V796,'Challan Master'!$B$5:$D$124,3,FALSE),""))</f>
        <v/>
      </c>
      <c r="X796" s="22">
        <f>IF(V796="","",IFERROR(VLOOKUP(V796,'Challan Master'!$B$5:$D$124,2,FALSE),""))</f>
        <v/>
      </c>
      <c r="Y796" s="23" t="n"/>
    </row>
    <row r="797">
      <c r="A797" s="22">
        <f>IF(C797="","",ROW()-4)</f>
        <v/>
      </c>
      <c r="B797" s="22">
        <f>IF(C797="","",IF(MONTH(C797)&lt;=3,"Q4",IF(MONTH(C797)&lt;=6,"Q1",IF(MONTH(C797)&lt;=9,"Q2","Q3"))))</f>
        <v/>
      </c>
      <c r="C797" s="26" t="n"/>
      <c r="D797" s="23" t="n"/>
      <c r="E797" s="19" t="n"/>
      <c r="F797" s="22">
        <f>IF(E797="","",IFERROR(VLOOKUP(E797,'Vendor Master'!$B$5:$Q$54,2,FALSE),""))</f>
        <v/>
      </c>
      <c r="G797" s="22">
        <f>IF(E797="","",IFERROR(VLOOKUP(E797,'Vendor Master'!$B$5:$Q$54,4,FALSE),""))</f>
        <v/>
      </c>
      <c r="H797" s="20">
        <f>IF(E797="","",IFERROR(VLOOKUP(G797,'Rate Master'!$B$5:$C$16,2,FALSE),""))</f>
        <v/>
      </c>
      <c r="I797" s="28" t="n"/>
      <c r="J797" s="29">
        <f>IF(E797="","",IFERROR(IF(VLOOKUP(E797,'Vendor Master'!$B$5:$Q$54,12,FALSE)="Y",VLOOKUP(E797,'Vendor Master'!$B$5:$Q$54,14,FALSE),0),""))</f>
        <v/>
      </c>
      <c r="K797" s="30">
        <f>IF(OR(E797="",I797="",J797=""),"",I797*J797)</f>
        <v/>
      </c>
      <c r="L797" s="30">
        <f>IF(OR(E797="",I797=""),"",I797+IF(K797="",0,K797))</f>
        <v/>
      </c>
      <c r="M797" s="25">
        <f>IF(E797="","",IFERROR(IF(F797="",0.2,IF(AND(VLOOKUP(E797,'Vendor Master'!$B$5:$Q$54,7,FALSE)="Y",C797&gt;=VLOOKUP(E797,'Vendor Master'!$B$5:$Q$54,9,FALSE),C797&lt;=VLOOKUP(E797,'Vendor Master'!$B$5:$Q$54,10,FALSE)),VLOOKUP(E797,'Vendor Master'!$B$5:$Q$54,11,FALSE),VLOOKUP(E797,'Vendor Master'!$B$5:$Q$54,6,FALSE))),""))</f>
        <v/>
      </c>
      <c r="N797" s="30">
        <f>IF(OR(E797="",I797="",M797=""),"",I797*M797)</f>
        <v/>
      </c>
      <c r="O797" s="30">
        <f>IF(OR(E797="",L797=""),"",L797-IF(N797="",0,N797))</f>
        <v/>
      </c>
      <c r="P797" s="26" t="n"/>
      <c r="Q797" s="23" t="n"/>
      <c r="R797" s="28" t="n"/>
      <c r="S797" s="22">
        <f>IF(OR(R797="",O797=""),"",IF(ROUND(R797,2)=ROUND(O797,2),"OK","CHECK"))</f>
        <v/>
      </c>
      <c r="T797" s="31">
        <f>IF(OR(R797="",O797=""),"",R797-O797)</f>
        <v/>
      </c>
      <c r="U797" s="19" t="n"/>
      <c r="V797" s="23" t="n"/>
      <c r="W797" s="32">
        <f>IF(V797="","",IFERROR(VLOOKUP(V797,'Challan Master'!$B$5:$D$124,3,FALSE),""))</f>
        <v/>
      </c>
      <c r="X797" s="22">
        <f>IF(V797="","",IFERROR(VLOOKUP(V797,'Challan Master'!$B$5:$D$124,2,FALSE),""))</f>
        <v/>
      </c>
      <c r="Y797" s="23" t="n"/>
    </row>
    <row r="798">
      <c r="A798" s="22">
        <f>IF(C798="","",ROW()-4)</f>
        <v/>
      </c>
      <c r="B798" s="22">
        <f>IF(C798="","",IF(MONTH(C798)&lt;=3,"Q4",IF(MONTH(C798)&lt;=6,"Q1",IF(MONTH(C798)&lt;=9,"Q2","Q3"))))</f>
        <v/>
      </c>
      <c r="C798" s="26" t="n"/>
      <c r="D798" s="23" t="n"/>
      <c r="E798" s="19" t="n"/>
      <c r="F798" s="22">
        <f>IF(E798="","",IFERROR(VLOOKUP(E798,'Vendor Master'!$B$5:$Q$54,2,FALSE),""))</f>
        <v/>
      </c>
      <c r="G798" s="22">
        <f>IF(E798="","",IFERROR(VLOOKUP(E798,'Vendor Master'!$B$5:$Q$54,4,FALSE),""))</f>
        <v/>
      </c>
      <c r="H798" s="20">
        <f>IF(E798="","",IFERROR(VLOOKUP(G798,'Rate Master'!$B$5:$C$16,2,FALSE),""))</f>
        <v/>
      </c>
      <c r="I798" s="28" t="n"/>
      <c r="J798" s="29">
        <f>IF(E798="","",IFERROR(IF(VLOOKUP(E798,'Vendor Master'!$B$5:$Q$54,12,FALSE)="Y",VLOOKUP(E798,'Vendor Master'!$B$5:$Q$54,14,FALSE),0),""))</f>
        <v/>
      </c>
      <c r="K798" s="30">
        <f>IF(OR(E798="",I798="",J798=""),"",I798*J798)</f>
        <v/>
      </c>
      <c r="L798" s="30">
        <f>IF(OR(E798="",I798=""),"",I798+IF(K798="",0,K798))</f>
        <v/>
      </c>
      <c r="M798" s="25">
        <f>IF(E798="","",IFERROR(IF(F798="",0.2,IF(AND(VLOOKUP(E798,'Vendor Master'!$B$5:$Q$54,7,FALSE)="Y",C798&gt;=VLOOKUP(E798,'Vendor Master'!$B$5:$Q$54,9,FALSE),C798&lt;=VLOOKUP(E798,'Vendor Master'!$B$5:$Q$54,10,FALSE)),VLOOKUP(E798,'Vendor Master'!$B$5:$Q$54,11,FALSE),VLOOKUP(E798,'Vendor Master'!$B$5:$Q$54,6,FALSE))),""))</f>
        <v/>
      </c>
      <c r="N798" s="30">
        <f>IF(OR(E798="",I798="",M798=""),"",I798*M798)</f>
        <v/>
      </c>
      <c r="O798" s="30">
        <f>IF(OR(E798="",L798=""),"",L798-IF(N798="",0,N798))</f>
        <v/>
      </c>
      <c r="P798" s="26" t="n"/>
      <c r="Q798" s="23" t="n"/>
      <c r="R798" s="28" t="n"/>
      <c r="S798" s="22">
        <f>IF(OR(R798="",O798=""),"",IF(ROUND(R798,2)=ROUND(O798,2),"OK","CHECK"))</f>
        <v/>
      </c>
      <c r="T798" s="31">
        <f>IF(OR(R798="",O798=""),"",R798-O798)</f>
        <v/>
      </c>
      <c r="U798" s="19" t="n"/>
      <c r="V798" s="23" t="n"/>
      <c r="W798" s="32">
        <f>IF(V798="","",IFERROR(VLOOKUP(V798,'Challan Master'!$B$5:$D$124,3,FALSE),""))</f>
        <v/>
      </c>
      <c r="X798" s="22">
        <f>IF(V798="","",IFERROR(VLOOKUP(V798,'Challan Master'!$B$5:$D$124,2,FALSE),""))</f>
        <v/>
      </c>
      <c r="Y798" s="23" t="n"/>
    </row>
    <row r="799">
      <c r="A799" s="22">
        <f>IF(C799="","",ROW()-4)</f>
        <v/>
      </c>
      <c r="B799" s="22">
        <f>IF(C799="","",IF(MONTH(C799)&lt;=3,"Q4",IF(MONTH(C799)&lt;=6,"Q1",IF(MONTH(C799)&lt;=9,"Q2","Q3"))))</f>
        <v/>
      </c>
      <c r="C799" s="26" t="n"/>
      <c r="D799" s="23" t="n"/>
      <c r="E799" s="19" t="n"/>
      <c r="F799" s="22">
        <f>IF(E799="","",IFERROR(VLOOKUP(E799,'Vendor Master'!$B$5:$Q$54,2,FALSE),""))</f>
        <v/>
      </c>
      <c r="G799" s="22">
        <f>IF(E799="","",IFERROR(VLOOKUP(E799,'Vendor Master'!$B$5:$Q$54,4,FALSE),""))</f>
        <v/>
      </c>
      <c r="H799" s="20">
        <f>IF(E799="","",IFERROR(VLOOKUP(G799,'Rate Master'!$B$5:$C$16,2,FALSE),""))</f>
        <v/>
      </c>
      <c r="I799" s="28" t="n"/>
      <c r="J799" s="29">
        <f>IF(E799="","",IFERROR(IF(VLOOKUP(E799,'Vendor Master'!$B$5:$Q$54,12,FALSE)="Y",VLOOKUP(E799,'Vendor Master'!$B$5:$Q$54,14,FALSE),0),""))</f>
        <v/>
      </c>
      <c r="K799" s="30">
        <f>IF(OR(E799="",I799="",J799=""),"",I799*J799)</f>
        <v/>
      </c>
      <c r="L799" s="30">
        <f>IF(OR(E799="",I799=""),"",I799+IF(K799="",0,K799))</f>
        <v/>
      </c>
      <c r="M799" s="25">
        <f>IF(E799="","",IFERROR(IF(F799="",0.2,IF(AND(VLOOKUP(E799,'Vendor Master'!$B$5:$Q$54,7,FALSE)="Y",C799&gt;=VLOOKUP(E799,'Vendor Master'!$B$5:$Q$54,9,FALSE),C799&lt;=VLOOKUP(E799,'Vendor Master'!$B$5:$Q$54,10,FALSE)),VLOOKUP(E799,'Vendor Master'!$B$5:$Q$54,11,FALSE),VLOOKUP(E799,'Vendor Master'!$B$5:$Q$54,6,FALSE))),""))</f>
        <v/>
      </c>
      <c r="N799" s="30">
        <f>IF(OR(E799="",I799="",M799=""),"",I799*M799)</f>
        <v/>
      </c>
      <c r="O799" s="30">
        <f>IF(OR(E799="",L799=""),"",L799-IF(N799="",0,N799))</f>
        <v/>
      </c>
      <c r="P799" s="26" t="n"/>
      <c r="Q799" s="23" t="n"/>
      <c r="R799" s="28" t="n"/>
      <c r="S799" s="22">
        <f>IF(OR(R799="",O799=""),"",IF(ROUND(R799,2)=ROUND(O799,2),"OK","CHECK"))</f>
        <v/>
      </c>
      <c r="T799" s="31">
        <f>IF(OR(R799="",O799=""),"",R799-O799)</f>
        <v/>
      </c>
      <c r="U799" s="19" t="n"/>
      <c r="V799" s="23" t="n"/>
      <c r="W799" s="32">
        <f>IF(V799="","",IFERROR(VLOOKUP(V799,'Challan Master'!$B$5:$D$124,3,FALSE),""))</f>
        <v/>
      </c>
      <c r="X799" s="22">
        <f>IF(V799="","",IFERROR(VLOOKUP(V799,'Challan Master'!$B$5:$D$124,2,FALSE),""))</f>
        <v/>
      </c>
      <c r="Y799" s="23" t="n"/>
    </row>
    <row r="800">
      <c r="A800" s="22">
        <f>IF(C800="","",ROW()-4)</f>
        <v/>
      </c>
      <c r="B800" s="22">
        <f>IF(C800="","",IF(MONTH(C800)&lt;=3,"Q4",IF(MONTH(C800)&lt;=6,"Q1",IF(MONTH(C800)&lt;=9,"Q2","Q3"))))</f>
        <v/>
      </c>
      <c r="C800" s="26" t="n"/>
      <c r="D800" s="23" t="n"/>
      <c r="E800" s="19" t="n"/>
      <c r="F800" s="22">
        <f>IF(E800="","",IFERROR(VLOOKUP(E800,'Vendor Master'!$B$5:$Q$54,2,FALSE),""))</f>
        <v/>
      </c>
      <c r="G800" s="22">
        <f>IF(E800="","",IFERROR(VLOOKUP(E800,'Vendor Master'!$B$5:$Q$54,4,FALSE),""))</f>
        <v/>
      </c>
      <c r="H800" s="20">
        <f>IF(E800="","",IFERROR(VLOOKUP(G800,'Rate Master'!$B$5:$C$16,2,FALSE),""))</f>
        <v/>
      </c>
      <c r="I800" s="28" t="n"/>
      <c r="J800" s="29">
        <f>IF(E800="","",IFERROR(IF(VLOOKUP(E800,'Vendor Master'!$B$5:$Q$54,12,FALSE)="Y",VLOOKUP(E800,'Vendor Master'!$B$5:$Q$54,14,FALSE),0),""))</f>
        <v/>
      </c>
      <c r="K800" s="30">
        <f>IF(OR(E800="",I800="",J800=""),"",I800*J800)</f>
        <v/>
      </c>
      <c r="L800" s="30">
        <f>IF(OR(E800="",I800=""),"",I800+IF(K800="",0,K800))</f>
        <v/>
      </c>
      <c r="M800" s="25">
        <f>IF(E800="","",IFERROR(IF(F800="",0.2,IF(AND(VLOOKUP(E800,'Vendor Master'!$B$5:$Q$54,7,FALSE)="Y",C800&gt;=VLOOKUP(E800,'Vendor Master'!$B$5:$Q$54,9,FALSE),C800&lt;=VLOOKUP(E800,'Vendor Master'!$B$5:$Q$54,10,FALSE)),VLOOKUP(E800,'Vendor Master'!$B$5:$Q$54,11,FALSE),VLOOKUP(E800,'Vendor Master'!$B$5:$Q$54,6,FALSE))),""))</f>
        <v/>
      </c>
      <c r="N800" s="30">
        <f>IF(OR(E800="",I800="",M800=""),"",I800*M800)</f>
        <v/>
      </c>
      <c r="O800" s="30">
        <f>IF(OR(E800="",L800=""),"",L800-IF(N800="",0,N800))</f>
        <v/>
      </c>
      <c r="P800" s="26" t="n"/>
      <c r="Q800" s="23" t="n"/>
      <c r="R800" s="28" t="n"/>
      <c r="S800" s="22">
        <f>IF(OR(R800="",O800=""),"",IF(ROUND(R800,2)=ROUND(O800,2),"OK","CHECK"))</f>
        <v/>
      </c>
      <c r="T800" s="31">
        <f>IF(OR(R800="",O800=""),"",R800-O800)</f>
        <v/>
      </c>
      <c r="U800" s="19" t="n"/>
      <c r="V800" s="23" t="n"/>
      <c r="W800" s="32">
        <f>IF(V800="","",IFERROR(VLOOKUP(V800,'Challan Master'!$B$5:$D$124,3,FALSE),""))</f>
        <v/>
      </c>
      <c r="X800" s="22">
        <f>IF(V800="","",IFERROR(VLOOKUP(V800,'Challan Master'!$B$5:$D$124,2,FALSE),""))</f>
        <v/>
      </c>
      <c r="Y800" s="23" t="n"/>
    </row>
    <row r="801">
      <c r="A801" s="22">
        <f>IF(C801="","",ROW()-4)</f>
        <v/>
      </c>
      <c r="B801" s="22">
        <f>IF(C801="","",IF(MONTH(C801)&lt;=3,"Q4",IF(MONTH(C801)&lt;=6,"Q1",IF(MONTH(C801)&lt;=9,"Q2","Q3"))))</f>
        <v/>
      </c>
      <c r="C801" s="26" t="n"/>
      <c r="D801" s="23" t="n"/>
      <c r="E801" s="19" t="n"/>
      <c r="F801" s="22">
        <f>IF(E801="","",IFERROR(VLOOKUP(E801,'Vendor Master'!$B$5:$Q$54,2,FALSE),""))</f>
        <v/>
      </c>
      <c r="G801" s="22">
        <f>IF(E801="","",IFERROR(VLOOKUP(E801,'Vendor Master'!$B$5:$Q$54,4,FALSE),""))</f>
        <v/>
      </c>
      <c r="H801" s="20">
        <f>IF(E801="","",IFERROR(VLOOKUP(G801,'Rate Master'!$B$5:$C$16,2,FALSE),""))</f>
        <v/>
      </c>
      <c r="I801" s="28" t="n"/>
      <c r="J801" s="29">
        <f>IF(E801="","",IFERROR(IF(VLOOKUP(E801,'Vendor Master'!$B$5:$Q$54,12,FALSE)="Y",VLOOKUP(E801,'Vendor Master'!$B$5:$Q$54,14,FALSE),0),""))</f>
        <v/>
      </c>
      <c r="K801" s="30">
        <f>IF(OR(E801="",I801="",J801=""),"",I801*J801)</f>
        <v/>
      </c>
      <c r="L801" s="30">
        <f>IF(OR(E801="",I801=""),"",I801+IF(K801="",0,K801))</f>
        <v/>
      </c>
      <c r="M801" s="25">
        <f>IF(E801="","",IFERROR(IF(F801="",0.2,IF(AND(VLOOKUP(E801,'Vendor Master'!$B$5:$Q$54,7,FALSE)="Y",C801&gt;=VLOOKUP(E801,'Vendor Master'!$B$5:$Q$54,9,FALSE),C801&lt;=VLOOKUP(E801,'Vendor Master'!$B$5:$Q$54,10,FALSE)),VLOOKUP(E801,'Vendor Master'!$B$5:$Q$54,11,FALSE),VLOOKUP(E801,'Vendor Master'!$B$5:$Q$54,6,FALSE))),""))</f>
        <v/>
      </c>
      <c r="N801" s="30">
        <f>IF(OR(E801="",I801="",M801=""),"",I801*M801)</f>
        <v/>
      </c>
      <c r="O801" s="30">
        <f>IF(OR(E801="",L801=""),"",L801-IF(N801="",0,N801))</f>
        <v/>
      </c>
      <c r="P801" s="26" t="n"/>
      <c r="Q801" s="23" t="n"/>
      <c r="R801" s="28" t="n"/>
      <c r="S801" s="22">
        <f>IF(OR(R801="",O801=""),"",IF(ROUND(R801,2)=ROUND(O801,2),"OK","CHECK"))</f>
        <v/>
      </c>
      <c r="T801" s="31">
        <f>IF(OR(R801="",O801=""),"",R801-O801)</f>
        <v/>
      </c>
      <c r="U801" s="19" t="n"/>
      <c r="V801" s="23" t="n"/>
      <c r="W801" s="32">
        <f>IF(V801="","",IFERROR(VLOOKUP(V801,'Challan Master'!$B$5:$D$124,3,FALSE),""))</f>
        <v/>
      </c>
      <c r="X801" s="22">
        <f>IF(V801="","",IFERROR(VLOOKUP(V801,'Challan Master'!$B$5:$D$124,2,FALSE),""))</f>
        <v/>
      </c>
      <c r="Y801" s="23" t="n"/>
    </row>
    <row r="802">
      <c r="A802" s="22">
        <f>IF(C802="","",ROW()-4)</f>
        <v/>
      </c>
      <c r="B802" s="22">
        <f>IF(C802="","",IF(MONTH(C802)&lt;=3,"Q4",IF(MONTH(C802)&lt;=6,"Q1",IF(MONTH(C802)&lt;=9,"Q2","Q3"))))</f>
        <v/>
      </c>
      <c r="C802" s="26" t="n"/>
      <c r="D802" s="23" t="n"/>
      <c r="E802" s="19" t="n"/>
      <c r="F802" s="22">
        <f>IF(E802="","",IFERROR(VLOOKUP(E802,'Vendor Master'!$B$5:$Q$54,2,FALSE),""))</f>
        <v/>
      </c>
      <c r="G802" s="22">
        <f>IF(E802="","",IFERROR(VLOOKUP(E802,'Vendor Master'!$B$5:$Q$54,4,FALSE),""))</f>
        <v/>
      </c>
      <c r="H802" s="20">
        <f>IF(E802="","",IFERROR(VLOOKUP(G802,'Rate Master'!$B$5:$C$16,2,FALSE),""))</f>
        <v/>
      </c>
      <c r="I802" s="28" t="n"/>
      <c r="J802" s="29">
        <f>IF(E802="","",IFERROR(IF(VLOOKUP(E802,'Vendor Master'!$B$5:$Q$54,12,FALSE)="Y",VLOOKUP(E802,'Vendor Master'!$B$5:$Q$54,14,FALSE),0),""))</f>
        <v/>
      </c>
      <c r="K802" s="30">
        <f>IF(OR(E802="",I802="",J802=""),"",I802*J802)</f>
        <v/>
      </c>
      <c r="L802" s="30">
        <f>IF(OR(E802="",I802=""),"",I802+IF(K802="",0,K802))</f>
        <v/>
      </c>
      <c r="M802" s="25">
        <f>IF(E802="","",IFERROR(IF(F802="",0.2,IF(AND(VLOOKUP(E802,'Vendor Master'!$B$5:$Q$54,7,FALSE)="Y",C802&gt;=VLOOKUP(E802,'Vendor Master'!$B$5:$Q$54,9,FALSE),C802&lt;=VLOOKUP(E802,'Vendor Master'!$B$5:$Q$54,10,FALSE)),VLOOKUP(E802,'Vendor Master'!$B$5:$Q$54,11,FALSE),VLOOKUP(E802,'Vendor Master'!$B$5:$Q$54,6,FALSE))),""))</f>
        <v/>
      </c>
      <c r="N802" s="30">
        <f>IF(OR(E802="",I802="",M802=""),"",I802*M802)</f>
        <v/>
      </c>
      <c r="O802" s="30">
        <f>IF(OR(E802="",L802=""),"",L802-IF(N802="",0,N802))</f>
        <v/>
      </c>
      <c r="P802" s="26" t="n"/>
      <c r="Q802" s="23" t="n"/>
      <c r="R802" s="28" t="n"/>
      <c r="S802" s="22">
        <f>IF(OR(R802="",O802=""),"",IF(ROUND(R802,2)=ROUND(O802,2),"OK","CHECK"))</f>
        <v/>
      </c>
      <c r="T802" s="31">
        <f>IF(OR(R802="",O802=""),"",R802-O802)</f>
        <v/>
      </c>
      <c r="U802" s="19" t="n"/>
      <c r="V802" s="23" t="n"/>
      <c r="W802" s="32">
        <f>IF(V802="","",IFERROR(VLOOKUP(V802,'Challan Master'!$B$5:$D$124,3,FALSE),""))</f>
        <v/>
      </c>
      <c r="X802" s="22">
        <f>IF(V802="","",IFERROR(VLOOKUP(V802,'Challan Master'!$B$5:$D$124,2,FALSE),""))</f>
        <v/>
      </c>
      <c r="Y802" s="23" t="n"/>
    </row>
    <row r="803">
      <c r="A803" s="22">
        <f>IF(C803="","",ROW()-4)</f>
        <v/>
      </c>
      <c r="B803" s="22">
        <f>IF(C803="","",IF(MONTH(C803)&lt;=3,"Q4",IF(MONTH(C803)&lt;=6,"Q1",IF(MONTH(C803)&lt;=9,"Q2","Q3"))))</f>
        <v/>
      </c>
      <c r="C803" s="26" t="n"/>
      <c r="D803" s="23" t="n"/>
      <c r="E803" s="19" t="n"/>
      <c r="F803" s="22">
        <f>IF(E803="","",IFERROR(VLOOKUP(E803,'Vendor Master'!$B$5:$Q$54,2,FALSE),""))</f>
        <v/>
      </c>
      <c r="G803" s="22">
        <f>IF(E803="","",IFERROR(VLOOKUP(E803,'Vendor Master'!$B$5:$Q$54,4,FALSE),""))</f>
        <v/>
      </c>
      <c r="H803" s="20">
        <f>IF(E803="","",IFERROR(VLOOKUP(G803,'Rate Master'!$B$5:$C$16,2,FALSE),""))</f>
        <v/>
      </c>
      <c r="I803" s="28" t="n"/>
      <c r="J803" s="29">
        <f>IF(E803="","",IFERROR(IF(VLOOKUP(E803,'Vendor Master'!$B$5:$Q$54,12,FALSE)="Y",VLOOKUP(E803,'Vendor Master'!$B$5:$Q$54,14,FALSE),0),""))</f>
        <v/>
      </c>
      <c r="K803" s="30">
        <f>IF(OR(E803="",I803="",J803=""),"",I803*J803)</f>
        <v/>
      </c>
      <c r="L803" s="30">
        <f>IF(OR(E803="",I803=""),"",I803+IF(K803="",0,K803))</f>
        <v/>
      </c>
      <c r="M803" s="25">
        <f>IF(E803="","",IFERROR(IF(F803="",0.2,IF(AND(VLOOKUP(E803,'Vendor Master'!$B$5:$Q$54,7,FALSE)="Y",C803&gt;=VLOOKUP(E803,'Vendor Master'!$B$5:$Q$54,9,FALSE),C803&lt;=VLOOKUP(E803,'Vendor Master'!$B$5:$Q$54,10,FALSE)),VLOOKUP(E803,'Vendor Master'!$B$5:$Q$54,11,FALSE),VLOOKUP(E803,'Vendor Master'!$B$5:$Q$54,6,FALSE))),""))</f>
        <v/>
      </c>
      <c r="N803" s="30">
        <f>IF(OR(E803="",I803="",M803=""),"",I803*M803)</f>
        <v/>
      </c>
      <c r="O803" s="30">
        <f>IF(OR(E803="",L803=""),"",L803-IF(N803="",0,N803))</f>
        <v/>
      </c>
      <c r="P803" s="26" t="n"/>
      <c r="Q803" s="23" t="n"/>
      <c r="R803" s="28" t="n"/>
      <c r="S803" s="22">
        <f>IF(OR(R803="",O803=""),"",IF(ROUND(R803,2)=ROUND(O803,2),"OK","CHECK"))</f>
        <v/>
      </c>
      <c r="T803" s="31">
        <f>IF(OR(R803="",O803=""),"",R803-O803)</f>
        <v/>
      </c>
      <c r="U803" s="19" t="n"/>
      <c r="V803" s="23" t="n"/>
      <c r="W803" s="32">
        <f>IF(V803="","",IFERROR(VLOOKUP(V803,'Challan Master'!$B$5:$D$124,3,FALSE),""))</f>
        <v/>
      </c>
      <c r="X803" s="22">
        <f>IF(V803="","",IFERROR(VLOOKUP(V803,'Challan Master'!$B$5:$D$124,2,FALSE),""))</f>
        <v/>
      </c>
      <c r="Y803" s="23" t="n"/>
    </row>
    <row r="804">
      <c r="A804" s="22">
        <f>IF(C804="","",ROW()-4)</f>
        <v/>
      </c>
      <c r="B804" s="22">
        <f>IF(C804="","",IF(MONTH(C804)&lt;=3,"Q4",IF(MONTH(C804)&lt;=6,"Q1",IF(MONTH(C804)&lt;=9,"Q2","Q3"))))</f>
        <v/>
      </c>
      <c r="C804" s="26" t="n"/>
      <c r="D804" s="23" t="n"/>
      <c r="E804" s="19" t="n"/>
      <c r="F804" s="22">
        <f>IF(E804="","",IFERROR(VLOOKUP(E804,'Vendor Master'!$B$5:$Q$54,2,FALSE),""))</f>
        <v/>
      </c>
      <c r="G804" s="22">
        <f>IF(E804="","",IFERROR(VLOOKUP(E804,'Vendor Master'!$B$5:$Q$54,4,FALSE),""))</f>
        <v/>
      </c>
      <c r="H804" s="20">
        <f>IF(E804="","",IFERROR(VLOOKUP(G804,'Rate Master'!$B$5:$C$16,2,FALSE),""))</f>
        <v/>
      </c>
      <c r="I804" s="28" t="n"/>
      <c r="J804" s="29">
        <f>IF(E804="","",IFERROR(IF(VLOOKUP(E804,'Vendor Master'!$B$5:$Q$54,12,FALSE)="Y",VLOOKUP(E804,'Vendor Master'!$B$5:$Q$54,14,FALSE),0),""))</f>
        <v/>
      </c>
      <c r="K804" s="30">
        <f>IF(OR(E804="",I804="",J804=""),"",I804*J804)</f>
        <v/>
      </c>
      <c r="L804" s="30">
        <f>IF(OR(E804="",I804=""),"",I804+IF(K804="",0,K804))</f>
        <v/>
      </c>
      <c r="M804" s="25">
        <f>IF(E804="","",IFERROR(IF(F804="",0.2,IF(AND(VLOOKUP(E804,'Vendor Master'!$B$5:$Q$54,7,FALSE)="Y",C804&gt;=VLOOKUP(E804,'Vendor Master'!$B$5:$Q$54,9,FALSE),C804&lt;=VLOOKUP(E804,'Vendor Master'!$B$5:$Q$54,10,FALSE)),VLOOKUP(E804,'Vendor Master'!$B$5:$Q$54,11,FALSE),VLOOKUP(E804,'Vendor Master'!$B$5:$Q$54,6,FALSE))),""))</f>
        <v/>
      </c>
      <c r="N804" s="30">
        <f>IF(OR(E804="",I804="",M804=""),"",I804*M804)</f>
        <v/>
      </c>
      <c r="O804" s="30">
        <f>IF(OR(E804="",L804=""),"",L804-IF(N804="",0,N804))</f>
        <v/>
      </c>
      <c r="P804" s="26" t="n"/>
      <c r="Q804" s="23" t="n"/>
      <c r="R804" s="28" t="n"/>
      <c r="S804" s="22">
        <f>IF(OR(R804="",O804=""),"",IF(ROUND(R804,2)=ROUND(O804,2),"OK","CHECK"))</f>
        <v/>
      </c>
      <c r="T804" s="31">
        <f>IF(OR(R804="",O804=""),"",R804-O804)</f>
        <v/>
      </c>
      <c r="U804" s="19" t="n"/>
      <c r="V804" s="23" t="n"/>
      <c r="W804" s="32">
        <f>IF(V804="","",IFERROR(VLOOKUP(V804,'Challan Master'!$B$5:$D$124,3,FALSE),""))</f>
        <v/>
      </c>
      <c r="X804" s="22">
        <f>IF(V804="","",IFERROR(VLOOKUP(V804,'Challan Master'!$B$5:$D$124,2,FALSE),""))</f>
        <v/>
      </c>
      <c r="Y804" s="23" t="n"/>
    </row>
    <row r="805">
      <c r="A805" s="22">
        <f>IF(C805="","",ROW()-4)</f>
        <v/>
      </c>
      <c r="B805" s="22">
        <f>IF(C805="","",IF(MONTH(C805)&lt;=3,"Q4",IF(MONTH(C805)&lt;=6,"Q1",IF(MONTH(C805)&lt;=9,"Q2","Q3"))))</f>
        <v/>
      </c>
      <c r="C805" s="26" t="n"/>
      <c r="D805" s="23" t="n"/>
      <c r="E805" s="19" t="n"/>
      <c r="F805" s="22">
        <f>IF(E805="","",IFERROR(VLOOKUP(E805,'Vendor Master'!$B$5:$Q$54,2,FALSE),""))</f>
        <v/>
      </c>
      <c r="G805" s="22">
        <f>IF(E805="","",IFERROR(VLOOKUP(E805,'Vendor Master'!$B$5:$Q$54,4,FALSE),""))</f>
        <v/>
      </c>
      <c r="H805" s="20">
        <f>IF(E805="","",IFERROR(VLOOKUP(G805,'Rate Master'!$B$5:$C$16,2,FALSE),""))</f>
        <v/>
      </c>
      <c r="I805" s="28" t="n"/>
      <c r="J805" s="29">
        <f>IF(E805="","",IFERROR(IF(VLOOKUP(E805,'Vendor Master'!$B$5:$Q$54,12,FALSE)="Y",VLOOKUP(E805,'Vendor Master'!$B$5:$Q$54,14,FALSE),0),""))</f>
        <v/>
      </c>
      <c r="K805" s="30">
        <f>IF(OR(E805="",I805="",J805=""),"",I805*J805)</f>
        <v/>
      </c>
      <c r="L805" s="30">
        <f>IF(OR(E805="",I805=""),"",I805+IF(K805="",0,K805))</f>
        <v/>
      </c>
      <c r="M805" s="25">
        <f>IF(E805="","",IFERROR(IF(F805="",0.2,IF(AND(VLOOKUP(E805,'Vendor Master'!$B$5:$Q$54,7,FALSE)="Y",C805&gt;=VLOOKUP(E805,'Vendor Master'!$B$5:$Q$54,9,FALSE),C805&lt;=VLOOKUP(E805,'Vendor Master'!$B$5:$Q$54,10,FALSE)),VLOOKUP(E805,'Vendor Master'!$B$5:$Q$54,11,FALSE),VLOOKUP(E805,'Vendor Master'!$B$5:$Q$54,6,FALSE))),""))</f>
        <v/>
      </c>
      <c r="N805" s="30">
        <f>IF(OR(E805="",I805="",M805=""),"",I805*M805)</f>
        <v/>
      </c>
      <c r="O805" s="30">
        <f>IF(OR(E805="",L805=""),"",L805-IF(N805="",0,N805))</f>
        <v/>
      </c>
      <c r="P805" s="26" t="n"/>
      <c r="Q805" s="23" t="n"/>
      <c r="R805" s="28" t="n"/>
      <c r="S805" s="22">
        <f>IF(OR(R805="",O805=""),"",IF(ROUND(R805,2)=ROUND(O805,2),"OK","CHECK"))</f>
        <v/>
      </c>
      <c r="T805" s="31">
        <f>IF(OR(R805="",O805=""),"",R805-O805)</f>
        <v/>
      </c>
      <c r="U805" s="19" t="n"/>
      <c r="V805" s="23" t="n"/>
      <c r="W805" s="32">
        <f>IF(V805="","",IFERROR(VLOOKUP(V805,'Challan Master'!$B$5:$D$124,3,FALSE),""))</f>
        <v/>
      </c>
      <c r="X805" s="22">
        <f>IF(V805="","",IFERROR(VLOOKUP(V805,'Challan Master'!$B$5:$D$124,2,FALSE),""))</f>
        <v/>
      </c>
      <c r="Y805" s="23" t="n"/>
    </row>
    <row r="806">
      <c r="A806" s="22">
        <f>IF(C806="","",ROW()-4)</f>
        <v/>
      </c>
      <c r="B806" s="22">
        <f>IF(C806="","",IF(MONTH(C806)&lt;=3,"Q4",IF(MONTH(C806)&lt;=6,"Q1",IF(MONTH(C806)&lt;=9,"Q2","Q3"))))</f>
        <v/>
      </c>
      <c r="C806" s="26" t="n"/>
      <c r="D806" s="23" t="n"/>
      <c r="E806" s="19" t="n"/>
      <c r="F806" s="22">
        <f>IF(E806="","",IFERROR(VLOOKUP(E806,'Vendor Master'!$B$5:$Q$54,2,FALSE),""))</f>
        <v/>
      </c>
      <c r="G806" s="22">
        <f>IF(E806="","",IFERROR(VLOOKUP(E806,'Vendor Master'!$B$5:$Q$54,4,FALSE),""))</f>
        <v/>
      </c>
      <c r="H806" s="20">
        <f>IF(E806="","",IFERROR(VLOOKUP(G806,'Rate Master'!$B$5:$C$16,2,FALSE),""))</f>
        <v/>
      </c>
      <c r="I806" s="28" t="n"/>
      <c r="J806" s="29">
        <f>IF(E806="","",IFERROR(IF(VLOOKUP(E806,'Vendor Master'!$B$5:$Q$54,12,FALSE)="Y",VLOOKUP(E806,'Vendor Master'!$B$5:$Q$54,14,FALSE),0),""))</f>
        <v/>
      </c>
      <c r="K806" s="30">
        <f>IF(OR(E806="",I806="",J806=""),"",I806*J806)</f>
        <v/>
      </c>
      <c r="L806" s="30">
        <f>IF(OR(E806="",I806=""),"",I806+IF(K806="",0,K806))</f>
        <v/>
      </c>
      <c r="M806" s="25">
        <f>IF(E806="","",IFERROR(IF(F806="",0.2,IF(AND(VLOOKUP(E806,'Vendor Master'!$B$5:$Q$54,7,FALSE)="Y",C806&gt;=VLOOKUP(E806,'Vendor Master'!$B$5:$Q$54,9,FALSE),C806&lt;=VLOOKUP(E806,'Vendor Master'!$B$5:$Q$54,10,FALSE)),VLOOKUP(E806,'Vendor Master'!$B$5:$Q$54,11,FALSE),VLOOKUP(E806,'Vendor Master'!$B$5:$Q$54,6,FALSE))),""))</f>
        <v/>
      </c>
      <c r="N806" s="30">
        <f>IF(OR(E806="",I806="",M806=""),"",I806*M806)</f>
        <v/>
      </c>
      <c r="O806" s="30">
        <f>IF(OR(E806="",L806=""),"",L806-IF(N806="",0,N806))</f>
        <v/>
      </c>
      <c r="P806" s="26" t="n"/>
      <c r="Q806" s="23" t="n"/>
      <c r="R806" s="28" t="n"/>
      <c r="S806" s="22">
        <f>IF(OR(R806="",O806=""),"",IF(ROUND(R806,2)=ROUND(O806,2),"OK","CHECK"))</f>
        <v/>
      </c>
      <c r="T806" s="31">
        <f>IF(OR(R806="",O806=""),"",R806-O806)</f>
        <v/>
      </c>
      <c r="U806" s="19" t="n"/>
      <c r="V806" s="23" t="n"/>
      <c r="W806" s="32">
        <f>IF(V806="","",IFERROR(VLOOKUP(V806,'Challan Master'!$B$5:$D$124,3,FALSE),""))</f>
        <v/>
      </c>
      <c r="X806" s="22">
        <f>IF(V806="","",IFERROR(VLOOKUP(V806,'Challan Master'!$B$5:$D$124,2,FALSE),""))</f>
        <v/>
      </c>
      <c r="Y806" s="23" t="n"/>
    </row>
    <row r="807">
      <c r="A807" s="22">
        <f>IF(C807="","",ROW()-4)</f>
        <v/>
      </c>
      <c r="B807" s="22">
        <f>IF(C807="","",IF(MONTH(C807)&lt;=3,"Q4",IF(MONTH(C807)&lt;=6,"Q1",IF(MONTH(C807)&lt;=9,"Q2","Q3"))))</f>
        <v/>
      </c>
      <c r="C807" s="26" t="n"/>
      <c r="D807" s="23" t="n"/>
      <c r="E807" s="19" t="n"/>
      <c r="F807" s="22">
        <f>IF(E807="","",IFERROR(VLOOKUP(E807,'Vendor Master'!$B$5:$Q$54,2,FALSE),""))</f>
        <v/>
      </c>
      <c r="G807" s="22">
        <f>IF(E807="","",IFERROR(VLOOKUP(E807,'Vendor Master'!$B$5:$Q$54,4,FALSE),""))</f>
        <v/>
      </c>
      <c r="H807" s="20">
        <f>IF(E807="","",IFERROR(VLOOKUP(G807,'Rate Master'!$B$5:$C$16,2,FALSE),""))</f>
        <v/>
      </c>
      <c r="I807" s="28" t="n"/>
      <c r="J807" s="29">
        <f>IF(E807="","",IFERROR(IF(VLOOKUP(E807,'Vendor Master'!$B$5:$Q$54,12,FALSE)="Y",VLOOKUP(E807,'Vendor Master'!$B$5:$Q$54,14,FALSE),0),""))</f>
        <v/>
      </c>
      <c r="K807" s="30">
        <f>IF(OR(E807="",I807="",J807=""),"",I807*J807)</f>
        <v/>
      </c>
      <c r="L807" s="30">
        <f>IF(OR(E807="",I807=""),"",I807+IF(K807="",0,K807))</f>
        <v/>
      </c>
      <c r="M807" s="25">
        <f>IF(E807="","",IFERROR(IF(F807="",0.2,IF(AND(VLOOKUP(E807,'Vendor Master'!$B$5:$Q$54,7,FALSE)="Y",C807&gt;=VLOOKUP(E807,'Vendor Master'!$B$5:$Q$54,9,FALSE),C807&lt;=VLOOKUP(E807,'Vendor Master'!$B$5:$Q$54,10,FALSE)),VLOOKUP(E807,'Vendor Master'!$B$5:$Q$54,11,FALSE),VLOOKUP(E807,'Vendor Master'!$B$5:$Q$54,6,FALSE))),""))</f>
        <v/>
      </c>
      <c r="N807" s="30">
        <f>IF(OR(E807="",I807="",M807=""),"",I807*M807)</f>
        <v/>
      </c>
      <c r="O807" s="30">
        <f>IF(OR(E807="",L807=""),"",L807-IF(N807="",0,N807))</f>
        <v/>
      </c>
      <c r="P807" s="26" t="n"/>
      <c r="Q807" s="23" t="n"/>
      <c r="R807" s="28" t="n"/>
      <c r="S807" s="22">
        <f>IF(OR(R807="",O807=""),"",IF(ROUND(R807,2)=ROUND(O807,2),"OK","CHECK"))</f>
        <v/>
      </c>
      <c r="T807" s="31">
        <f>IF(OR(R807="",O807=""),"",R807-O807)</f>
        <v/>
      </c>
      <c r="U807" s="19" t="n"/>
      <c r="V807" s="23" t="n"/>
      <c r="W807" s="32">
        <f>IF(V807="","",IFERROR(VLOOKUP(V807,'Challan Master'!$B$5:$D$124,3,FALSE),""))</f>
        <v/>
      </c>
      <c r="X807" s="22">
        <f>IF(V807="","",IFERROR(VLOOKUP(V807,'Challan Master'!$B$5:$D$124,2,FALSE),""))</f>
        <v/>
      </c>
      <c r="Y807" s="23" t="n"/>
    </row>
    <row r="808">
      <c r="A808" s="22">
        <f>IF(C808="","",ROW()-4)</f>
        <v/>
      </c>
      <c r="B808" s="22">
        <f>IF(C808="","",IF(MONTH(C808)&lt;=3,"Q4",IF(MONTH(C808)&lt;=6,"Q1",IF(MONTH(C808)&lt;=9,"Q2","Q3"))))</f>
        <v/>
      </c>
      <c r="C808" s="26" t="n"/>
      <c r="D808" s="23" t="n"/>
      <c r="E808" s="19" t="n"/>
      <c r="F808" s="22">
        <f>IF(E808="","",IFERROR(VLOOKUP(E808,'Vendor Master'!$B$5:$Q$54,2,FALSE),""))</f>
        <v/>
      </c>
      <c r="G808" s="22">
        <f>IF(E808="","",IFERROR(VLOOKUP(E808,'Vendor Master'!$B$5:$Q$54,4,FALSE),""))</f>
        <v/>
      </c>
      <c r="H808" s="20">
        <f>IF(E808="","",IFERROR(VLOOKUP(G808,'Rate Master'!$B$5:$C$16,2,FALSE),""))</f>
        <v/>
      </c>
      <c r="I808" s="28" t="n"/>
      <c r="J808" s="29">
        <f>IF(E808="","",IFERROR(IF(VLOOKUP(E808,'Vendor Master'!$B$5:$Q$54,12,FALSE)="Y",VLOOKUP(E808,'Vendor Master'!$B$5:$Q$54,14,FALSE),0),""))</f>
        <v/>
      </c>
      <c r="K808" s="30">
        <f>IF(OR(E808="",I808="",J808=""),"",I808*J808)</f>
        <v/>
      </c>
      <c r="L808" s="30">
        <f>IF(OR(E808="",I808=""),"",I808+IF(K808="",0,K808))</f>
        <v/>
      </c>
      <c r="M808" s="25">
        <f>IF(E808="","",IFERROR(IF(F808="",0.2,IF(AND(VLOOKUP(E808,'Vendor Master'!$B$5:$Q$54,7,FALSE)="Y",C808&gt;=VLOOKUP(E808,'Vendor Master'!$B$5:$Q$54,9,FALSE),C808&lt;=VLOOKUP(E808,'Vendor Master'!$B$5:$Q$54,10,FALSE)),VLOOKUP(E808,'Vendor Master'!$B$5:$Q$54,11,FALSE),VLOOKUP(E808,'Vendor Master'!$B$5:$Q$54,6,FALSE))),""))</f>
        <v/>
      </c>
      <c r="N808" s="30">
        <f>IF(OR(E808="",I808="",M808=""),"",I808*M808)</f>
        <v/>
      </c>
      <c r="O808" s="30">
        <f>IF(OR(E808="",L808=""),"",L808-IF(N808="",0,N808))</f>
        <v/>
      </c>
      <c r="P808" s="26" t="n"/>
      <c r="Q808" s="23" t="n"/>
      <c r="R808" s="28" t="n"/>
      <c r="S808" s="22">
        <f>IF(OR(R808="",O808=""),"",IF(ROUND(R808,2)=ROUND(O808,2),"OK","CHECK"))</f>
        <v/>
      </c>
      <c r="T808" s="31">
        <f>IF(OR(R808="",O808=""),"",R808-O808)</f>
        <v/>
      </c>
      <c r="U808" s="19" t="n"/>
      <c r="V808" s="23" t="n"/>
      <c r="W808" s="32">
        <f>IF(V808="","",IFERROR(VLOOKUP(V808,'Challan Master'!$B$5:$D$124,3,FALSE),""))</f>
        <v/>
      </c>
      <c r="X808" s="22">
        <f>IF(V808="","",IFERROR(VLOOKUP(V808,'Challan Master'!$B$5:$D$124,2,FALSE),""))</f>
        <v/>
      </c>
      <c r="Y808" s="23" t="n"/>
    </row>
    <row r="809">
      <c r="A809" s="22">
        <f>IF(C809="","",ROW()-4)</f>
        <v/>
      </c>
      <c r="B809" s="22">
        <f>IF(C809="","",IF(MONTH(C809)&lt;=3,"Q4",IF(MONTH(C809)&lt;=6,"Q1",IF(MONTH(C809)&lt;=9,"Q2","Q3"))))</f>
        <v/>
      </c>
      <c r="C809" s="26" t="n"/>
      <c r="D809" s="23" t="n"/>
      <c r="E809" s="19" t="n"/>
      <c r="F809" s="22">
        <f>IF(E809="","",IFERROR(VLOOKUP(E809,'Vendor Master'!$B$5:$Q$54,2,FALSE),""))</f>
        <v/>
      </c>
      <c r="G809" s="22">
        <f>IF(E809="","",IFERROR(VLOOKUP(E809,'Vendor Master'!$B$5:$Q$54,4,FALSE),""))</f>
        <v/>
      </c>
      <c r="H809" s="20">
        <f>IF(E809="","",IFERROR(VLOOKUP(G809,'Rate Master'!$B$5:$C$16,2,FALSE),""))</f>
        <v/>
      </c>
      <c r="I809" s="28" t="n"/>
      <c r="J809" s="29">
        <f>IF(E809="","",IFERROR(IF(VLOOKUP(E809,'Vendor Master'!$B$5:$Q$54,12,FALSE)="Y",VLOOKUP(E809,'Vendor Master'!$B$5:$Q$54,14,FALSE),0),""))</f>
        <v/>
      </c>
      <c r="K809" s="30">
        <f>IF(OR(E809="",I809="",J809=""),"",I809*J809)</f>
        <v/>
      </c>
      <c r="L809" s="30">
        <f>IF(OR(E809="",I809=""),"",I809+IF(K809="",0,K809))</f>
        <v/>
      </c>
      <c r="M809" s="25">
        <f>IF(E809="","",IFERROR(IF(F809="",0.2,IF(AND(VLOOKUP(E809,'Vendor Master'!$B$5:$Q$54,7,FALSE)="Y",C809&gt;=VLOOKUP(E809,'Vendor Master'!$B$5:$Q$54,9,FALSE),C809&lt;=VLOOKUP(E809,'Vendor Master'!$B$5:$Q$54,10,FALSE)),VLOOKUP(E809,'Vendor Master'!$B$5:$Q$54,11,FALSE),VLOOKUP(E809,'Vendor Master'!$B$5:$Q$54,6,FALSE))),""))</f>
        <v/>
      </c>
      <c r="N809" s="30">
        <f>IF(OR(E809="",I809="",M809=""),"",I809*M809)</f>
        <v/>
      </c>
      <c r="O809" s="30">
        <f>IF(OR(E809="",L809=""),"",L809-IF(N809="",0,N809))</f>
        <v/>
      </c>
      <c r="P809" s="26" t="n"/>
      <c r="Q809" s="23" t="n"/>
      <c r="R809" s="28" t="n"/>
      <c r="S809" s="22">
        <f>IF(OR(R809="",O809=""),"",IF(ROUND(R809,2)=ROUND(O809,2),"OK","CHECK"))</f>
        <v/>
      </c>
      <c r="T809" s="31">
        <f>IF(OR(R809="",O809=""),"",R809-O809)</f>
        <v/>
      </c>
      <c r="U809" s="19" t="n"/>
      <c r="V809" s="23" t="n"/>
      <c r="W809" s="32">
        <f>IF(V809="","",IFERROR(VLOOKUP(V809,'Challan Master'!$B$5:$D$124,3,FALSE),""))</f>
        <v/>
      </c>
      <c r="X809" s="22">
        <f>IF(V809="","",IFERROR(VLOOKUP(V809,'Challan Master'!$B$5:$D$124,2,FALSE),""))</f>
        <v/>
      </c>
      <c r="Y809" s="23" t="n"/>
    </row>
    <row r="810">
      <c r="A810" s="22">
        <f>IF(C810="","",ROW()-4)</f>
        <v/>
      </c>
      <c r="B810" s="22">
        <f>IF(C810="","",IF(MONTH(C810)&lt;=3,"Q4",IF(MONTH(C810)&lt;=6,"Q1",IF(MONTH(C810)&lt;=9,"Q2","Q3"))))</f>
        <v/>
      </c>
      <c r="C810" s="26" t="n"/>
      <c r="D810" s="23" t="n"/>
      <c r="E810" s="19" t="n"/>
      <c r="F810" s="22">
        <f>IF(E810="","",IFERROR(VLOOKUP(E810,'Vendor Master'!$B$5:$Q$54,2,FALSE),""))</f>
        <v/>
      </c>
      <c r="G810" s="22">
        <f>IF(E810="","",IFERROR(VLOOKUP(E810,'Vendor Master'!$B$5:$Q$54,4,FALSE),""))</f>
        <v/>
      </c>
      <c r="H810" s="20">
        <f>IF(E810="","",IFERROR(VLOOKUP(G810,'Rate Master'!$B$5:$C$16,2,FALSE),""))</f>
        <v/>
      </c>
      <c r="I810" s="28" t="n"/>
      <c r="J810" s="29">
        <f>IF(E810="","",IFERROR(IF(VLOOKUP(E810,'Vendor Master'!$B$5:$Q$54,12,FALSE)="Y",VLOOKUP(E810,'Vendor Master'!$B$5:$Q$54,14,FALSE),0),""))</f>
        <v/>
      </c>
      <c r="K810" s="30">
        <f>IF(OR(E810="",I810="",J810=""),"",I810*J810)</f>
        <v/>
      </c>
      <c r="L810" s="30">
        <f>IF(OR(E810="",I810=""),"",I810+IF(K810="",0,K810))</f>
        <v/>
      </c>
      <c r="M810" s="25">
        <f>IF(E810="","",IFERROR(IF(F810="",0.2,IF(AND(VLOOKUP(E810,'Vendor Master'!$B$5:$Q$54,7,FALSE)="Y",C810&gt;=VLOOKUP(E810,'Vendor Master'!$B$5:$Q$54,9,FALSE),C810&lt;=VLOOKUP(E810,'Vendor Master'!$B$5:$Q$54,10,FALSE)),VLOOKUP(E810,'Vendor Master'!$B$5:$Q$54,11,FALSE),VLOOKUP(E810,'Vendor Master'!$B$5:$Q$54,6,FALSE))),""))</f>
        <v/>
      </c>
      <c r="N810" s="30">
        <f>IF(OR(E810="",I810="",M810=""),"",I810*M810)</f>
        <v/>
      </c>
      <c r="O810" s="30">
        <f>IF(OR(E810="",L810=""),"",L810-IF(N810="",0,N810))</f>
        <v/>
      </c>
      <c r="P810" s="26" t="n"/>
      <c r="Q810" s="23" t="n"/>
      <c r="R810" s="28" t="n"/>
      <c r="S810" s="22">
        <f>IF(OR(R810="",O810=""),"",IF(ROUND(R810,2)=ROUND(O810,2),"OK","CHECK"))</f>
        <v/>
      </c>
      <c r="T810" s="31">
        <f>IF(OR(R810="",O810=""),"",R810-O810)</f>
        <v/>
      </c>
      <c r="U810" s="19" t="n"/>
      <c r="V810" s="23" t="n"/>
      <c r="W810" s="32">
        <f>IF(V810="","",IFERROR(VLOOKUP(V810,'Challan Master'!$B$5:$D$124,3,FALSE),""))</f>
        <v/>
      </c>
      <c r="X810" s="22">
        <f>IF(V810="","",IFERROR(VLOOKUP(V810,'Challan Master'!$B$5:$D$124,2,FALSE),""))</f>
        <v/>
      </c>
      <c r="Y810" s="23" t="n"/>
    </row>
    <row r="811">
      <c r="A811" s="22">
        <f>IF(C811="","",ROW()-4)</f>
        <v/>
      </c>
      <c r="B811" s="22">
        <f>IF(C811="","",IF(MONTH(C811)&lt;=3,"Q4",IF(MONTH(C811)&lt;=6,"Q1",IF(MONTH(C811)&lt;=9,"Q2","Q3"))))</f>
        <v/>
      </c>
      <c r="C811" s="26" t="n"/>
      <c r="D811" s="23" t="n"/>
      <c r="E811" s="19" t="n"/>
      <c r="F811" s="22">
        <f>IF(E811="","",IFERROR(VLOOKUP(E811,'Vendor Master'!$B$5:$Q$54,2,FALSE),""))</f>
        <v/>
      </c>
      <c r="G811" s="22">
        <f>IF(E811="","",IFERROR(VLOOKUP(E811,'Vendor Master'!$B$5:$Q$54,4,FALSE),""))</f>
        <v/>
      </c>
      <c r="H811" s="20">
        <f>IF(E811="","",IFERROR(VLOOKUP(G811,'Rate Master'!$B$5:$C$16,2,FALSE),""))</f>
        <v/>
      </c>
      <c r="I811" s="28" t="n"/>
      <c r="J811" s="29">
        <f>IF(E811="","",IFERROR(IF(VLOOKUP(E811,'Vendor Master'!$B$5:$Q$54,12,FALSE)="Y",VLOOKUP(E811,'Vendor Master'!$B$5:$Q$54,14,FALSE),0),""))</f>
        <v/>
      </c>
      <c r="K811" s="30">
        <f>IF(OR(E811="",I811="",J811=""),"",I811*J811)</f>
        <v/>
      </c>
      <c r="L811" s="30">
        <f>IF(OR(E811="",I811=""),"",I811+IF(K811="",0,K811))</f>
        <v/>
      </c>
      <c r="M811" s="25">
        <f>IF(E811="","",IFERROR(IF(F811="",0.2,IF(AND(VLOOKUP(E811,'Vendor Master'!$B$5:$Q$54,7,FALSE)="Y",C811&gt;=VLOOKUP(E811,'Vendor Master'!$B$5:$Q$54,9,FALSE),C811&lt;=VLOOKUP(E811,'Vendor Master'!$B$5:$Q$54,10,FALSE)),VLOOKUP(E811,'Vendor Master'!$B$5:$Q$54,11,FALSE),VLOOKUP(E811,'Vendor Master'!$B$5:$Q$54,6,FALSE))),""))</f>
        <v/>
      </c>
      <c r="N811" s="30">
        <f>IF(OR(E811="",I811="",M811=""),"",I811*M811)</f>
        <v/>
      </c>
      <c r="O811" s="30">
        <f>IF(OR(E811="",L811=""),"",L811-IF(N811="",0,N811))</f>
        <v/>
      </c>
      <c r="P811" s="26" t="n"/>
      <c r="Q811" s="23" t="n"/>
      <c r="R811" s="28" t="n"/>
      <c r="S811" s="22">
        <f>IF(OR(R811="",O811=""),"",IF(ROUND(R811,2)=ROUND(O811,2),"OK","CHECK"))</f>
        <v/>
      </c>
      <c r="T811" s="31">
        <f>IF(OR(R811="",O811=""),"",R811-O811)</f>
        <v/>
      </c>
      <c r="U811" s="19" t="n"/>
      <c r="V811" s="23" t="n"/>
      <c r="W811" s="32">
        <f>IF(V811="","",IFERROR(VLOOKUP(V811,'Challan Master'!$B$5:$D$124,3,FALSE),""))</f>
        <v/>
      </c>
      <c r="X811" s="22">
        <f>IF(V811="","",IFERROR(VLOOKUP(V811,'Challan Master'!$B$5:$D$124,2,FALSE),""))</f>
        <v/>
      </c>
      <c r="Y811" s="23" t="n"/>
    </row>
    <row r="812">
      <c r="A812" s="22">
        <f>IF(C812="","",ROW()-4)</f>
        <v/>
      </c>
      <c r="B812" s="22">
        <f>IF(C812="","",IF(MONTH(C812)&lt;=3,"Q4",IF(MONTH(C812)&lt;=6,"Q1",IF(MONTH(C812)&lt;=9,"Q2","Q3"))))</f>
        <v/>
      </c>
      <c r="C812" s="26" t="n"/>
      <c r="D812" s="23" t="n"/>
      <c r="E812" s="19" t="n"/>
      <c r="F812" s="22">
        <f>IF(E812="","",IFERROR(VLOOKUP(E812,'Vendor Master'!$B$5:$Q$54,2,FALSE),""))</f>
        <v/>
      </c>
      <c r="G812" s="22">
        <f>IF(E812="","",IFERROR(VLOOKUP(E812,'Vendor Master'!$B$5:$Q$54,4,FALSE),""))</f>
        <v/>
      </c>
      <c r="H812" s="20">
        <f>IF(E812="","",IFERROR(VLOOKUP(G812,'Rate Master'!$B$5:$C$16,2,FALSE),""))</f>
        <v/>
      </c>
      <c r="I812" s="28" t="n"/>
      <c r="J812" s="29">
        <f>IF(E812="","",IFERROR(IF(VLOOKUP(E812,'Vendor Master'!$B$5:$Q$54,12,FALSE)="Y",VLOOKUP(E812,'Vendor Master'!$B$5:$Q$54,14,FALSE),0),""))</f>
        <v/>
      </c>
      <c r="K812" s="30">
        <f>IF(OR(E812="",I812="",J812=""),"",I812*J812)</f>
        <v/>
      </c>
      <c r="L812" s="30">
        <f>IF(OR(E812="",I812=""),"",I812+IF(K812="",0,K812))</f>
        <v/>
      </c>
      <c r="M812" s="25">
        <f>IF(E812="","",IFERROR(IF(F812="",0.2,IF(AND(VLOOKUP(E812,'Vendor Master'!$B$5:$Q$54,7,FALSE)="Y",C812&gt;=VLOOKUP(E812,'Vendor Master'!$B$5:$Q$54,9,FALSE),C812&lt;=VLOOKUP(E812,'Vendor Master'!$B$5:$Q$54,10,FALSE)),VLOOKUP(E812,'Vendor Master'!$B$5:$Q$54,11,FALSE),VLOOKUP(E812,'Vendor Master'!$B$5:$Q$54,6,FALSE))),""))</f>
        <v/>
      </c>
      <c r="N812" s="30">
        <f>IF(OR(E812="",I812="",M812=""),"",I812*M812)</f>
        <v/>
      </c>
      <c r="O812" s="30">
        <f>IF(OR(E812="",L812=""),"",L812-IF(N812="",0,N812))</f>
        <v/>
      </c>
      <c r="P812" s="26" t="n"/>
      <c r="Q812" s="23" t="n"/>
      <c r="R812" s="28" t="n"/>
      <c r="S812" s="22">
        <f>IF(OR(R812="",O812=""),"",IF(ROUND(R812,2)=ROUND(O812,2),"OK","CHECK"))</f>
        <v/>
      </c>
      <c r="T812" s="31">
        <f>IF(OR(R812="",O812=""),"",R812-O812)</f>
        <v/>
      </c>
      <c r="U812" s="19" t="n"/>
      <c r="V812" s="23" t="n"/>
      <c r="W812" s="32">
        <f>IF(V812="","",IFERROR(VLOOKUP(V812,'Challan Master'!$B$5:$D$124,3,FALSE),""))</f>
        <v/>
      </c>
      <c r="X812" s="22">
        <f>IF(V812="","",IFERROR(VLOOKUP(V812,'Challan Master'!$B$5:$D$124,2,FALSE),""))</f>
        <v/>
      </c>
      <c r="Y812" s="23" t="n"/>
    </row>
    <row r="813">
      <c r="A813" s="22">
        <f>IF(C813="","",ROW()-4)</f>
        <v/>
      </c>
      <c r="B813" s="22">
        <f>IF(C813="","",IF(MONTH(C813)&lt;=3,"Q4",IF(MONTH(C813)&lt;=6,"Q1",IF(MONTH(C813)&lt;=9,"Q2","Q3"))))</f>
        <v/>
      </c>
      <c r="C813" s="26" t="n"/>
      <c r="D813" s="23" t="n"/>
      <c r="E813" s="19" t="n"/>
      <c r="F813" s="22">
        <f>IF(E813="","",IFERROR(VLOOKUP(E813,'Vendor Master'!$B$5:$Q$54,2,FALSE),""))</f>
        <v/>
      </c>
      <c r="G813" s="22">
        <f>IF(E813="","",IFERROR(VLOOKUP(E813,'Vendor Master'!$B$5:$Q$54,4,FALSE),""))</f>
        <v/>
      </c>
      <c r="H813" s="20">
        <f>IF(E813="","",IFERROR(VLOOKUP(G813,'Rate Master'!$B$5:$C$16,2,FALSE),""))</f>
        <v/>
      </c>
      <c r="I813" s="28" t="n"/>
      <c r="J813" s="29">
        <f>IF(E813="","",IFERROR(IF(VLOOKUP(E813,'Vendor Master'!$B$5:$Q$54,12,FALSE)="Y",VLOOKUP(E813,'Vendor Master'!$B$5:$Q$54,14,FALSE),0),""))</f>
        <v/>
      </c>
      <c r="K813" s="30">
        <f>IF(OR(E813="",I813="",J813=""),"",I813*J813)</f>
        <v/>
      </c>
      <c r="L813" s="30">
        <f>IF(OR(E813="",I813=""),"",I813+IF(K813="",0,K813))</f>
        <v/>
      </c>
      <c r="M813" s="25">
        <f>IF(E813="","",IFERROR(IF(F813="",0.2,IF(AND(VLOOKUP(E813,'Vendor Master'!$B$5:$Q$54,7,FALSE)="Y",C813&gt;=VLOOKUP(E813,'Vendor Master'!$B$5:$Q$54,9,FALSE),C813&lt;=VLOOKUP(E813,'Vendor Master'!$B$5:$Q$54,10,FALSE)),VLOOKUP(E813,'Vendor Master'!$B$5:$Q$54,11,FALSE),VLOOKUP(E813,'Vendor Master'!$B$5:$Q$54,6,FALSE))),""))</f>
        <v/>
      </c>
      <c r="N813" s="30">
        <f>IF(OR(E813="",I813="",M813=""),"",I813*M813)</f>
        <v/>
      </c>
      <c r="O813" s="30">
        <f>IF(OR(E813="",L813=""),"",L813-IF(N813="",0,N813))</f>
        <v/>
      </c>
      <c r="P813" s="26" t="n"/>
      <c r="Q813" s="23" t="n"/>
      <c r="R813" s="28" t="n"/>
      <c r="S813" s="22">
        <f>IF(OR(R813="",O813=""),"",IF(ROUND(R813,2)=ROUND(O813,2),"OK","CHECK"))</f>
        <v/>
      </c>
      <c r="T813" s="31">
        <f>IF(OR(R813="",O813=""),"",R813-O813)</f>
        <v/>
      </c>
      <c r="U813" s="19" t="n"/>
      <c r="V813" s="23" t="n"/>
      <c r="W813" s="32">
        <f>IF(V813="","",IFERROR(VLOOKUP(V813,'Challan Master'!$B$5:$D$124,3,FALSE),""))</f>
        <v/>
      </c>
      <c r="X813" s="22">
        <f>IF(V813="","",IFERROR(VLOOKUP(V813,'Challan Master'!$B$5:$D$124,2,FALSE),""))</f>
        <v/>
      </c>
      <c r="Y813" s="23" t="n"/>
    </row>
    <row r="814">
      <c r="A814" s="22">
        <f>IF(C814="","",ROW()-4)</f>
        <v/>
      </c>
      <c r="B814" s="22">
        <f>IF(C814="","",IF(MONTH(C814)&lt;=3,"Q4",IF(MONTH(C814)&lt;=6,"Q1",IF(MONTH(C814)&lt;=9,"Q2","Q3"))))</f>
        <v/>
      </c>
      <c r="C814" s="26" t="n"/>
      <c r="D814" s="23" t="n"/>
      <c r="E814" s="19" t="n"/>
      <c r="F814" s="22">
        <f>IF(E814="","",IFERROR(VLOOKUP(E814,'Vendor Master'!$B$5:$Q$54,2,FALSE),""))</f>
        <v/>
      </c>
      <c r="G814" s="22">
        <f>IF(E814="","",IFERROR(VLOOKUP(E814,'Vendor Master'!$B$5:$Q$54,4,FALSE),""))</f>
        <v/>
      </c>
      <c r="H814" s="20">
        <f>IF(E814="","",IFERROR(VLOOKUP(G814,'Rate Master'!$B$5:$C$16,2,FALSE),""))</f>
        <v/>
      </c>
      <c r="I814" s="28" t="n"/>
      <c r="J814" s="29">
        <f>IF(E814="","",IFERROR(IF(VLOOKUP(E814,'Vendor Master'!$B$5:$Q$54,12,FALSE)="Y",VLOOKUP(E814,'Vendor Master'!$B$5:$Q$54,14,FALSE),0),""))</f>
        <v/>
      </c>
      <c r="K814" s="30">
        <f>IF(OR(E814="",I814="",J814=""),"",I814*J814)</f>
        <v/>
      </c>
      <c r="L814" s="30">
        <f>IF(OR(E814="",I814=""),"",I814+IF(K814="",0,K814))</f>
        <v/>
      </c>
      <c r="M814" s="25">
        <f>IF(E814="","",IFERROR(IF(F814="",0.2,IF(AND(VLOOKUP(E814,'Vendor Master'!$B$5:$Q$54,7,FALSE)="Y",C814&gt;=VLOOKUP(E814,'Vendor Master'!$B$5:$Q$54,9,FALSE),C814&lt;=VLOOKUP(E814,'Vendor Master'!$B$5:$Q$54,10,FALSE)),VLOOKUP(E814,'Vendor Master'!$B$5:$Q$54,11,FALSE),VLOOKUP(E814,'Vendor Master'!$B$5:$Q$54,6,FALSE))),""))</f>
        <v/>
      </c>
      <c r="N814" s="30">
        <f>IF(OR(E814="",I814="",M814=""),"",I814*M814)</f>
        <v/>
      </c>
      <c r="O814" s="30">
        <f>IF(OR(E814="",L814=""),"",L814-IF(N814="",0,N814))</f>
        <v/>
      </c>
      <c r="P814" s="26" t="n"/>
      <c r="Q814" s="23" t="n"/>
      <c r="R814" s="28" t="n"/>
      <c r="S814" s="22">
        <f>IF(OR(R814="",O814=""),"",IF(ROUND(R814,2)=ROUND(O814,2),"OK","CHECK"))</f>
        <v/>
      </c>
      <c r="T814" s="31">
        <f>IF(OR(R814="",O814=""),"",R814-O814)</f>
        <v/>
      </c>
      <c r="U814" s="19" t="n"/>
      <c r="V814" s="23" t="n"/>
      <c r="W814" s="32">
        <f>IF(V814="","",IFERROR(VLOOKUP(V814,'Challan Master'!$B$5:$D$124,3,FALSE),""))</f>
        <v/>
      </c>
      <c r="X814" s="22">
        <f>IF(V814="","",IFERROR(VLOOKUP(V814,'Challan Master'!$B$5:$D$124,2,FALSE),""))</f>
        <v/>
      </c>
      <c r="Y814" s="23" t="n"/>
    </row>
    <row r="815">
      <c r="A815" s="22">
        <f>IF(C815="","",ROW()-4)</f>
        <v/>
      </c>
      <c r="B815" s="22">
        <f>IF(C815="","",IF(MONTH(C815)&lt;=3,"Q4",IF(MONTH(C815)&lt;=6,"Q1",IF(MONTH(C815)&lt;=9,"Q2","Q3"))))</f>
        <v/>
      </c>
      <c r="C815" s="26" t="n"/>
      <c r="D815" s="23" t="n"/>
      <c r="E815" s="19" t="n"/>
      <c r="F815" s="22">
        <f>IF(E815="","",IFERROR(VLOOKUP(E815,'Vendor Master'!$B$5:$Q$54,2,FALSE),""))</f>
        <v/>
      </c>
      <c r="G815" s="22">
        <f>IF(E815="","",IFERROR(VLOOKUP(E815,'Vendor Master'!$B$5:$Q$54,4,FALSE),""))</f>
        <v/>
      </c>
      <c r="H815" s="20">
        <f>IF(E815="","",IFERROR(VLOOKUP(G815,'Rate Master'!$B$5:$C$16,2,FALSE),""))</f>
        <v/>
      </c>
      <c r="I815" s="28" t="n"/>
      <c r="J815" s="29">
        <f>IF(E815="","",IFERROR(IF(VLOOKUP(E815,'Vendor Master'!$B$5:$Q$54,12,FALSE)="Y",VLOOKUP(E815,'Vendor Master'!$B$5:$Q$54,14,FALSE),0),""))</f>
        <v/>
      </c>
      <c r="K815" s="30">
        <f>IF(OR(E815="",I815="",J815=""),"",I815*J815)</f>
        <v/>
      </c>
      <c r="L815" s="30">
        <f>IF(OR(E815="",I815=""),"",I815+IF(K815="",0,K815))</f>
        <v/>
      </c>
      <c r="M815" s="25">
        <f>IF(E815="","",IFERROR(IF(F815="",0.2,IF(AND(VLOOKUP(E815,'Vendor Master'!$B$5:$Q$54,7,FALSE)="Y",C815&gt;=VLOOKUP(E815,'Vendor Master'!$B$5:$Q$54,9,FALSE),C815&lt;=VLOOKUP(E815,'Vendor Master'!$B$5:$Q$54,10,FALSE)),VLOOKUP(E815,'Vendor Master'!$B$5:$Q$54,11,FALSE),VLOOKUP(E815,'Vendor Master'!$B$5:$Q$54,6,FALSE))),""))</f>
        <v/>
      </c>
      <c r="N815" s="30">
        <f>IF(OR(E815="",I815="",M815=""),"",I815*M815)</f>
        <v/>
      </c>
      <c r="O815" s="30">
        <f>IF(OR(E815="",L815=""),"",L815-IF(N815="",0,N815))</f>
        <v/>
      </c>
      <c r="P815" s="26" t="n"/>
      <c r="Q815" s="23" t="n"/>
      <c r="R815" s="28" t="n"/>
      <c r="S815" s="22">
        <f>IF(OR(R815="",O815=""),"",IF(ROUND(R815,2)=ROUND(O815,2),"OK","CHECK"))</f>
        <v/>
      </c>
      <c r="T815" s="31">
        <f>IF(OR(R815="",O815=""),"",R815-O815)</f>
        <v/>
      </c>
      <c r="U815" s="19" t="n"/>
      <c r="V815" s="23" t="n"/>
      <c r="W815" s="32">
        <f>IF(V815="","",IFERROR(VLOOKUP(V815,'Challan Master'!$B$5:$D$124,3,FALSE),""))</f>
        <v/>
      </c>
      <c r="X815" s="22">
        <f>IF(V815="","",IFERROR(VLOOKUP(V815,'Challan Master'!$B$5:$D$124,2,FALSE),""))</f>
        <v/>
      </c>
      <c r="Y815" s="23" t="n"/>
    </row>
    <row r="816">
      <c r="A816" s="22">
        <f>IF(C816="","",ROW()-4)</f>
        <v/>
      </c>
      <c r="B816" s="22">
        <f>IF(C816="","",IF(MONTH(C816)&lt;=3,"Q4",IF(MONTH(C816)&lt;=6,"Q1",IF(MONTH(C816)&lt;=9,"Q2","Q3"))))</f>
        <v/>
      </c>
      <c r="C816" s="26" t="n"/>
      <c r="D816" s="23" t="n"/>
      <c r="E816" s="19" t="n"/>
      <c r="F816" s="22">
        <f>IF(E816="","",IFERROR(VLOOKUP(E816,'Vendor Master'!$B$5:$Q$54,2,FALSE),""))</f>
        <v/>
      </c>
      <c r="G816" s="22">
        <f>IF(E816="","",IFERROR(VLOOKUP(E816,'Vendor Master'!$B$5:$Q$54,4,FALSE),""))</f>
        <v/>
      </c>
      <c r="H816" s="20">
        <f>IF(E816="","",IFERROR(VLOOKUP(G816,'Rate Master'!$B$5:$C$16,2,FALSE),""))</f>
        <v/>
      </c>
      <c r="I816" s="28" t="n"/>
      <c r="J816" s="29">
        <f>IF(E816="","",IFERROR(IF(VLOOKUP(E816,'Vendor Master'!$B$5:$Q$54,12,FALSE)="Y",VLOOKUP(E816,'Vendor Master'!$B$5:$Q$54,14,FALSE),0),""))</f>
        <v/>
      </c>
      <c r="K816" s="30">
        <f>IF(OR(E816="",I816="",J816=""),"",I816*J816)</f>
        <v/>
      </c>
      <c r="L816" s="30">
        <f>IF(OR(E816="",I816=""),"",I816+IF(K816="",0,K816))</f>
        <v/>
      </c>
      <c r="M816" s="25">
        <f>IF(E816="","",IFERROR(IF(F816="",0.2,IF(AND(VLOOKUP(E816,'Vendor Master'!$B$5:$Q$54,7,FALSE)="Y",C816&gt;=VLOOKUP(E816,'Vendor Master'!$B$5:$Q$54,9,FALSE),C816&lt;=VLOOKUP(E816,'Vendor Master'!$B$5:$Q$54,10,FALSE)),VLOOKUP(E816,'Vendor Master'!$B$5:$Q$54,11,FALSE),VLOOKUP(E816,'Vendor Master'!$B$5:$Q$54,6,FALSE))),""))</f>
        <v/>
      </c>
      <c r="N816" s="30">
        <f>IF(OR(E816="",I816="",M816=""),"",I816*M816)</f>
        <v/>
      </c>
      <c r="O816" s="30">
        <f>IF(OR(E816="",L816=""),"",L816-IF(N816="",0,N816))</f>
        <v/>
      </c>
      <c r="P816" s="26" t="n"/>
      <c r="Q816" s="23" t="n"/>
      <c r="R816" s="28" t="n"/>
      <c r="S816" s="22">
        <f>IF(OR(R816="",O816=""),"",IF(ROUND(R816,2)=ROUND(O816,2),"OK","CHECK"))</f>
        <v/>
      </c>
      <c r="T816" s="31">
        <f>IF(OR(R816="",O816=""),"",R816-O816)</f>
        <v/>
      </c>
      <c r="U816" s="19" t="n"/>
      <c r="V816" s="23" t="n"/>
      <c r="W816" s="32">
        <f>IF(V816="","",IFERROR(VLOOKUP(V816,'Challan Master'!$B$5:$D$124,3,FALSE),""))</f>
        <v/>
      </c>
      <c r="X816" s="22">
        <f>IF(V816="","",IFERROR(VLOOKUP(V816,'Challan Master'!$B$5:$D$124,2,FALSE),""))</f>
        <v/>
      </c>
      <c r="Y816" s="23" t="n"/>
    </row>
    <row r="817">
      <c r="A817" s="22">
        <f>IF(C817="","",ROW()-4)</f>
        <v/>
      </c>
      <c r="B817" s="22">
        <f>IF(C817="","",IF(MONTH(C817)&lt;=3,"Q4",IF(MONTH(C817)&lt;=6,"Q1",IF(MONTH(C817)&lt;=9,"Q2","Q3"))))</f>
        <v/>
      </c>
      <c r="C817" s="26" t="n"/>
      <c r="D817" s="23" t="n"/>
      <c r="E817" s="19" t="n"/>
      <c r="F817" s="22">
        <f>IF(E817="","",IFERROR(VLOOKUP(E817,'Vendor Master'!$B$5:$Q$54,2,FALSE),""))</f>
        <v/>
      </c>
      <c r="G817" s="22">
        <f>IF(E817="","",IFERROR(VLOOKUP(E817,'Vendor Master'!$B$5:$Q$54,4,FALSE),""))</f>
        <v/>
      </c>
      <c r="H817" s="20">
        <f>IF(E817="","",IFERROR(VLOOKUP(G817,'Rate Master'!$B$5:$C$16,2,FALSE),""))</f>
        <v/>
      </c>
      <c r="I817" s="28" t="n"/>
      <c r="J817" s="29">
        <f>IF(E817="","",IFERROR(IF(VLOOKUP(E817,'Vendor Master'!$B$5:$Q$54,12,FALSE)="Y",VLOOKUP(E817,'Vendor Master'!$B$5:$Q$54,14,FALSE),0),""))</f>
        <v/>
      </c>
      <c r="K817" s="30">
        <f>IF(OR(E817="",I817="",J817=""),"",I817*J817)</f>
        <v/>
      </c>
      <c r="L817" s="30">
        <f>IF(OR(E817="",I817=""),"",I817+IF(K817="",0,K817))</f>
        <v/>
      </c>
      <c r="M817" s="25">
        <f>IF(E817="","",IFERROR(IF(F817="",0.2,IF(AND(VLOOKUP(E817,'Vendor Master'!$B$5:$Q$54,7,FALSE)="Y",C817&gt;=VLOOKUP(E817,'Vendor Master'!$B$5:$Q$54,9,FALSE),C817&lt;=VLOOKUP(E817,'Vendor Master'!$B$5:$Q$54,10,FALSE)),VLOOKUP(E817,'Vendor Master'!$B$5:$Q$54,11,FALSE),VLOOKUP(E817,'Vendor Master'!$B$5:$Q$54,6,FALSE))),""))</f>
        <v/>
      </c>
      <c r="N817" s="30">
        <f>IF(OR(E817="",I817="",M817=""),"",I817*M817)</f>
        <v/>
      </c>
      <c r="O817" s="30">
        <f>IF(OR(E817="",L817=""),"",L817-IF(N817="",0,N817))</f>
        <v/>
      </c>
      <c r="P817" s="26" t="n"/>
      <c r="Q817" s="23" t="n"/>
      <c r="R817" s="28" t="n"/>
      <c r="S817" s="22">
        <f>IF(OR(R817="",O817=""),"",IF(ROUND(R817,2)=ROUND(O817,2),"OK","CHECK"))</f>
        <v/>
      </c>
      <c r="T817" s="31">
        <f>IF(OR(R817="",O817=""),"",R817-O817)</f>
        <v/>
      </c>
      <c r="U817" s="19" t="n"/>
      <c r="V817" s="23" t="n"/>
      <c r="W817" s="32">
        <f>IF(V817="","",IFERROR(VLOOKUP(V817,'Challan Master'!$B$5:$D$124,3,FALSE),""))</f>
        <v/>
      </c>
      <c r="X817" s="22">
        <f>IF(V817="","",IFERROR(VLOOKUP(V817,'Challan Master'!$B$5:$D$124,2,FALSE),""))</f>
        <v/>
      </c>
      <c r="Y817" s="23" t="n"/>
    </row>
    <row r="818">
      <c r="A818" s="22">
        <f>IF(C818="","",ROW()-4)</f>
        <v/>
      </c>
      <c r="B818" s="22">
        <f>IF(C818="","",IF(MONTH(C818)&lt;=3,"Q4",IF(MONTH(C818)&lt;=6,"Q1",IF(MONTH(C818)&lt;=9,"Q2","Q3"))))</f>
        <v/>
      </c>
      <c r="C818" s="26" t="n"/>
      <c r="D818" s="23" t="n"/>
      <c r="E818" s="19" t="n"/>
      <c r="F818" s="22">
        <f>IF(E818="","",IFERROR(VLOOKUP(E818,'Vendor Master'!$B$5:$Q$54,2,FALSE),""))</f>
        <v/>
      </c>
      <c r="G818" s="22">
        <f>IF(E818="","",IFERROR(VLOOKUP(E818,'Vendor Master'!$B$5:$Q$54,4,FALSE),""))</f>
        <v/>
      </c>
      <c r="H818" s="20">
        <f>IF(E818="","",IFERROR(VLOOKUP(G818,'Rate Master'!$B$5:$C$16,2,FALSE),""))</f>
        <v/>
      </c>
      <c r="I818" s="28" t="n"/>
      <c r="J818" s="29">
        <f>IF(E818="","",IFERROR(IF(VLOOKUP(E818,'Vendor Master'!$B$5:$Q$54,12,FALSE)="Y",VLOOKUP(E818,'Vendor Master'!$B$5:$Q$54,14,FALSE),0),""))</f>
        <v/>
      </c>
      <c r="K818" s="30">
        <f>IF(OR(E818="",I818="",J818=""),"",I818*J818)</f>
        <v/>
      </c>
      <c r="L818" s="30">
        <f>IF(OR(E818="",I818=""),"",I818+IF(K818="",0,K818))</f>
        <v/>
      </c>
      <c r="M818" s="25">
        <f>IF(E818="","",IFERROR(IF(F818="",0.2,IF(AND(VLOOKUP(E818,'Vendor Master'!$B$5:$Q$54,7,FALSE)="Y",C818&gt;=VLOOKUP(E818,'Vendor Master'!$B$5:$Q$54,9,FALSE),C818&lt;=VLOOKUP(E818,'Vendor Master'!$B$5:$Q$54,10,FALSE)),VLOOKUP(E818,'Vendor Master'!$B$5:$Q$54,11,FALSE),VLOOKUP(E818,'Vendor Master'!$B$5:$Q$54,6,FALSE))),""))</f>
        <v/>
      </c>
      <c r="N818" s="30">
        <f>IF(OR(E818="",I818="",M818=""),"",I818*M818)</f>
        <v/>
      </c>
      <c r="O818" s="30">
        <f>IF(OR(E818="",L818=""),"",L818-IF(N818="",0,N818))</f>
        <v/>
      </c>
      <c r="P818" s="26" t="n"/>
      <c r="Q818" s="23" t="n"/>
      <c r="R818" s="28" t="n"/>
      <c r="S818" s="22">
        <f>IF(OR(R818="",O818=""),"",IF(ROUND(R818,2)=ROUND(O818,2),"OK","CHECK"))</f>
        <v/>
      </c>
      <c r="T818" s="31">
        <f>IF(OR(R818="",O818=""),"",R818-O818)</f>
        <v/>
      </c>
      <c r="U818" s="19" t="n"/>
      <c r="V818" s="23" t="n"/>
      <c r="W818" s="32">
        <f>IF(V818="","",IFERROR(VLOOKUP(V818,'Challan Master'!$B$5:$D$124,3,FALSE),""))</f>
        <v/>
      </c>
      <c r="X818" s="22">
        <f>IF(V818="","",IFERROR(VLOOKUP(V818,'Challan Master'!$B$5:$D$124,2,FALSE),""))</f>
        <v/>
      </c>
      <c r="Y818" s="23" t="n"/>
    </row>
    <row r="819">
      <c r="A819" s="22">
        <f>IF(C819="","",ROW()-4)</f>
        <v/>
      </c>
      <c r="B819" s="22">
        <f>IF(C819="","",IF(MONTH(C819)&lt;=3,"Q4",IF(MONTH(C819)&lt;=6,"Q1",IF(MONTH(C819)&lt;=9,"Q2","Q3"))))</f>
        <v/>
      </c>
      <c r="C819" s="26" t="n"/>
      <c r="D819" s="23" t="n"/>
      <c r="E819" s="19" t="n"/>
      <c r="F819" s="22">
        <f>IF(E819="","",IFERROR(VLOOKUP(E819,'Vendor Master'!$B$5:$Q$54,2,FALSE),""))</f>
        <v/>
      </c>
      <c r="G819" s="22">
        <f>IF(E819="","",IFERROR(VLOOKUP(E819,'Vendor Master'!$B$5:$Q$54,4,FALSE),""))</f>
        <v/>
      </c>
      <c r="H819" s="20">
        <f>IF(E819="","",IFERROR(VLOOKUP(G819,'Rate Master'!$B$5:$C$16,2,FALSE),""))</f>
        <v/>
      </c>
      <c r="I819" s="28" t="n"/>
      <c r="J819" s="29">
        <f>IF(E819="","",IFERROR(IF(VLOOKUP(E819,'Vendor Master'!$B$5:$Q$54,12,FALSE)="Y",VLOOKUP(E819,'Vendor Master'!$B$5:$Q$54,14,FALSE),0),""))</f>
        <v/>
      </c>
      <c r="K819" s="30">
        <f>IF(OR(E819="",I819="",J819=""),"",I819*J819)</f>
        <v/>
      </c>
      <c r="L819" s="30">
        <f>IF(OR(E819="",I819=""),"",I819+IF(K819="",0,K819))</f>
        <v/>
      </c>
      <c r="M819" s="25">
        <f>IF(E819="","",IFERROR(IF(F819="",0.2,IF(AND(VLOOKUP(E819,'Vendor Master'!$B$5:$Q$54,7,FALSE)="Y",C819&gt;=VLOOKUP(E819,'Vendor Master'!$B$5:$Q$54,9,FALSE),C819&lt;=VLOOKUP(E819,'Vendor Master'!$B$5:$Q$54,10,FALSE)),VLOOKUP(E819,'Vendor Master'!$B$5:$Q$54,11,FALSE),VLOOKUP(E819,'Vendor Master'!$B$5:$Q$54,6,FALSE))),""))</f>
        <v/>
      </c>
      <c r="N819" s="30">
        <f>IF(OR(E819="",I819="",M819=""),"",I819*M819)</f>
        <v/>
      </c>
      <c r="O819" s="30">
        <f>IF(OR(E819="",L819=""),"",L819-IF(N819="",0,N819))</f>
        <v/>
      </c>
      <c r="P819" s="26" t="n"/>
      <c r="Q819" s="23" t="n"/>
      <c r="R819" s="28" t="n"/>
      <c r="S819" s="22">
        <f>IF(OR(R819="",O819=""),"",IF(ROUND(R819,2)=ROUND(O819,2),"OK","CHECK"))</f>
        <v/>
      </c>
      <c r="T819" s="31">
        <f>IF(OR(R819="",O819=""),"",R819-O819)</f>
        <v/>
      </c>
      <c r="U819" s="19" t="n"/>
      <c r="V819" s="23" t="n"/>
      <c r="W819" s="32">
        <f>IF(V819="","",IFERROR(VLOOKUP(V819,'Challan Master'!$B$5:$D$124,3,FALSE),""))</f>
        <v/>
      </c>
      <c r="X819" s="22">
        <f>IF(V819="","",IFERROR(VLOOKUP(V819,'Challan Master'!$B$5:$D$124,2,FALSE),""))</f>
        <v/>
      </c>
      <c r="Y819" s="23" t="n"/>
    </row>
    <row r="820">
      <c r="A820" s="22">
        <f>IF(C820="","",ROW()-4)</f>
        <v/>
      </c>
      <c r="B820" s="22">
        <f>IF(C820="","",IF(MONTH(C820)&lt;=3,"Q4",IF(MONTH(C820)&lt;=6,"Q1",IF(MONTH(C820)&lt;=9,"Q2","Q3"))))</f>
        <v/>
      </c>
      <c r="C820" s="26" t="n"/>
      <c r="D820" s="23" t="n"/>
      <c r="E820" s="19" t="n"/>
      <c r="F820" s="22">
        <f>IF(E820="","",IFERROR(VLOOKUP(E820,'Vendor Master'!$B$5:$Q$54,2,FALSE),""))</f>
        <v/>
      </c>
      <c r="G820" s="22">
        <f>IF(E820="","",IFERROR(VLOOKUP(E820,'Vendor Master'!$B$5:$Q$54,4,FALSE),""))</f>
        <v/>
      </c>
      <c r="H820" s="20">
        <f>IF(E820="","",IFERROR(VLOOKUP(G820,'Rate Master'!$B$5:$C$16,2,FALSE),""))</f>
        <v/>
      </c>
      <c r="I820" s="28" t="n"/>
      <c r="J820" s="29">
        <f>IF(E820="","",IFERROR(IF(VLOOKUP(E820,'Vendor Master'!$B$5:$Q$54,12,FALSE)="Y",VLOOKUP(E820,'Vendor Master'!$B$5:$Q$54,14,FALSE),0),""))</f>
        <v/>
      </c>
      <c r="K820" s="30">
        <f>IF(OR(E820="",I820="",J820=""),"",I820*J820)</f>
        <v/>
      </c>
      <c r="L820" s="30">
        <f>IF(OR(E820="",I820=""),"",I820+IF(K820="",0,K820))</f>
        <v/>
      </c>
      <c r="M820" s="25">
        <f>IF(E820="","",IFERROR(IF(F820="",0.2,IF(AND(VLOOKUP(E820,'Vendor Master'!$B$5:$Q$54,7,FALSE)="Y",C820&gt;=VLOOKUP(E820,'Vendor Master'!$B$5:$Q$54,9,FALSE),C820&lt;=VLOOKUP(E820,'Vendor Master'!$B$5:$Q$54,10,FALSE)),VLOOKUP(E820,'Vendor Master'!$B$5:$Q$54,11,FALSE),VLOOKUP(E820,'Vendor Master'!$B$5:$Q$54,6,FALSE))),""))</f>
        <v/>
      </c>
      <c r="N820" s="30">
        <f>IF(OR(E820="",I820="",M820=""),"",I820*M820)</f>
        <v/>
      </c>
      <c r="O820" s="30">
        <f>IF(OR(E820="",L820=""),"",L820-IF(N820="",0,N820))</f>
        <v/>
      </c>
      <c r="P820" s="26" t="n"/>
      <c r="Q820" s="23" t="n"/>
      <c r="R820" s="28" t="n"/>
      <c r="S820" s="22">
        <f>IF(OR(R820="",O820=""),"",IF(ROUND(R820,2)=ROUND(O820,2),"OK","CHECK"))</f>
        <v/>
      </c>
      <c r="T820" s="31">
        <f>IF(OR(R820="",O820=""),"",R820-O820)</f>
        <v/>
      </c>
      <c r="U820" s="19" t="n"/>
      <c r="V820" s="23" t="n"/>
      <c r="W820" s="32">
        <f>IF(V820="","",IFERROR(VLOOKUP(V820,'Challan Master'!$B$5:$D$124,3,FALSE),""))</f>
        <v/>
      </c>
      <c r="X820" s="22">
        <f>IF(V820="","",IFERROR(VLOOKUP(V820,'Challan Master'!$B$5:$D$124,2,FALSE),""))</f>
        <v/>
      </c>
      <c r="Y820" s="23" t="n"/>
    </row>
    <row r="821">
      <c r="A821" s="22">
        <f>IF(C821="","",ROW()-4)</f>
        <v/>
      </c>
      <c r="B821" s="22">
        <f>IF(C821="","",IF(MONTH(C821)&lt;=3,"Q4",IF(MONTH(C821)&lt;=6,"Q1",IF(MONTH(C821)&lt;=9,"Q2","Q3"))))</f>
        <v/>
      </c>
      <c r="C821" s="26" t="n"/>
      <c r="D821" s="23" t="n"/>
      <c r="E821" s="19" t="n"/>
      <c r="F821" s="22">
        <f>IF(E821="","",IFERROR(VLOOKUP(E821,'Vendor Master'!$B$5:$Q$54,2,FALSE),""))</f>
        <v/>
      </c>
      <c r="G821" s="22">
        <f>IF(E821="","",IFERROR(VLOOKUP(E821,'Vendor Master'!$B$5:$Q$54,4,FALSE),""))</f>
        <v/>
      </c>
      <c r="H821" s="20">
        <f>IF(E821="","",IFERROR(VLOOKUP(G821,'Rate Master'!$B$5:$C$16,2,FALSE),""))</f>
        <v/>
      </c>
      <c r="I821" s="28" t="n"/>
      <c r="J821" s="29">
        <f>IF(E821="","",IFERROR(IF(VLOOKUP(E821,'Vendor Master'!$B$5:$Q$54,12,FALSE)="Y",VLOOKUP(E821,'Vendor Master'!$B$5:$Q$54,14,FALSE),0),""))</f>
        <v/>
      </c>
      <c r="K821" s="30">
        <f>IF(OR(E821="",I821="",J821=""),"",I821*J821)</f>
        <v/>
      </c>
      <c r="L821" s="30">
        <f>IF(OR(E821="",I821=""),"",I821+IF(K821="",0,K821))</f>
        <v/>
      </c>
      <c r="M821" s="25">
        <f>IF(E821="","",IFERROR(IF(F821="",0.2,IF(AND(VLOOKUP(E821,'Vendor Master'!$B$5:$Q$54,7,FALSE)="Y",C821&gt;=VLOOKUP(E821,'Vendor Master'!$B$5:$Q$54,9,FALSE),C821&lt;=VLOOKUP(E821,'Vendor Master'!$B$5:$Q$54,10,FALSE)),VLOOKUP(E821,'Vendor Master'!$B$5:$Q$54,11,FALSE),VLOOKUP(E821,'Vendor Master'!$B$5:$Q$54,6,FALSE))),""))</f>
        <v/>
      </c>
      <c r="N821" s="30">
        <f>IF(OR(E821="",I821="",M821=""),"",I821*M821)</f>
        <v/>
      </c>
      <c r="O821" s="30">
        <f>IF(OR(E821="",L821=""),"",L821-IF(N821="",0,N821))</f>
        <v/>
      </c>
      <c r="P821" s="26" t="n"/>
      <c r="Q821" s="23" t="n"/>
      <c r="R821" s="28" t="n"/>
      <c r="S821" s="22">
        <f>IF(OR(R821="",O821=""),"",IF(ROUND(R821,2)=ROUND(O821,2),"OK","CHECK"))</f>
        <v/>
      </c>
      <c r="T821" s="31">
        <f>IF(OR(R821="",O821=""),"",R821-O821)</f>
        <v/>
      </c>
      <c r="U821" s="19" t="n"/>
      <c r="V821" s="23" t="n"/>
      <c r="W821" s="32">
        <f>IF(V821="","",IFERROR(VLOOKUP(V821,'Challan Master'!$B$5:$D$124,3,FALSE),""))</f>
        <v/>
      </c>
      <c r="X821" s="22">
        <f>IF(V821="","",IFERROR(VLOOKUP(V821,'Challan Master'!$B$5:$D$124,2,FALSE),""))</f>
        <v/>
      </c>
      <c r="Y821" s="23" t="n"/>
    </row>
    <row r="822">
      <c r="A822" s="22">
        <f>IF(C822="","",ROW()-4)</f>
        <v/>
      </c>
      <c r="B822" s="22">
        <f>IF(C822="","",IF(MONTH(C822)&lt;=3,"Q4",IF(MONTH(C822)&lt;=6,"Q1",IF(MONTH(C822)&lt;=9,"Q2","Q3"))))</f>
        <v/>
      </c>
      <c r="C822" s="26" t="n"/>
      <c r="D822" s="23" t="n"/>
      <c r="E822" s="19" t="n"/>
      <c r="F822" s="22">
        <f>IF(E822="","",IFERROR(VLOOKUP(E822,'Vendor Master'!$B$5:$Q$54,2,FALSE),""))</f>
        <v/>
      </c>
      <c r="G822" s="22">
        <f>IF(E822="","",IFERROR(VLOOKUP(E822,'Vendor Master'!$B$5:$Q$54,4,FALSE),""))</f>
        <v/>
      </c>
      <c r="H822" s="20">
        <f>IF(E822="","",IFERROR(VLOOKUP(G822,'Rate Master'!$B$5:$C$16,2,FALSE),""))</f>
        <v/>
      </c>
      <c r="I822" s="28" t="n"/>
      <c r="J822" s="29">
        <f>IF(E822="","",IFERROR(IF(VLOOKUP(E822,'Vendor Master'!$B$5:$Q$54,12,FALSE)="Y",VLOOKUP(E822,'Vendor Master'!$B$5:$Q$54,14,FALSE),0),""))</f>
        <v/>
      </c>
      <c r="K822" s="30">
        <f>IF(OR(E822="",I822="",J822=""),"",I822*J822)</f>
        <v/>
      </c>
      <c r="L822" s="30">
        <f>IF(OR(E822="",I822=""),"",I822+IF(K822="",0,K822))</f>
        <v/>
      </c>
      <c r="M822" s="25">
        <f>IF(E822="","",IFERROR(IF(F822="",0.2,IF(AND(VLOOKUP(E822,'Vendor Master'!$B$5:$Q$54,7,FALSE)="Y",C822&gt;=VLOOKUP(E822,'Vendor Master'!$B$5:$Q$54,9,FALSE),C822&lt;=VLOOKUP(E822,'Vendor Master'!$B$5:$Q$54,10,FALSE)),VLOOKUP(E822,'Vendor Master'!$B$5:$Q$54,11,FALSE),VLOOKUP(E822,'Vendor Master'!$B$5:$Q$54,6,FALSE))),""))</f>
        <v/>
      </c>
      <c r="N822" s="30">
        <f>IF(OR(E822="",I822="",M822=""),"",I822*M822)</f>
        <v/>
      </c>
      <c r="O822" s="30">
        <f>IF(OR(E822="",L822=""),"",L822-IF(N822="",0,N822))</f>
        <v/>
      </c>
      <c r="P822" s="26" t="n"/>
      <c r="Q822" s="23" t="n"/>
      <c r="R822" s="28" t="n"/>
      <c r="S822" s="22">
        <f>IF(OR(R822="",O822=""),"",IF(ROUND(R822,2)=ROUND(O822,2),"OK","CHECK"))</f>
        <v/>
      </c>
      <c r="T822" s="31">
        <f>IF(OR(R822="",O822=""),"",R822-O822)</f>
        <v/>
      </c>
      <c r="U822" s="19" t="n"/>
      <c r="V822" s="23" t="n"/>
      <c r="W822" s="32">
        <f>IF(V822="","",IFERROR(VLOOKUP(V822,'Challan Master'!$B$5:$D$124,3,FALSE),""))</f>
        <v/>
      </c>
      <c r="X822" s="22">
        <f>IF(V822="","",IFERROR(VLOOKUP(V822,'Challan Master'!$B$5:$D$124,2,FALSE),""))</f>
        <v/>
      </c>
      <c r="Y822" s="23" t="n"/>
    </row>
    <row r="823">
      <c r="A823" s="22">
        <f>IF(C823="","",ROW()-4)</f>
        <v/>
      </c>
      <c r="B823" s="22">
        <f>IF(C823="","",IF(MONTH(C823)&lt;=3,"Q4",IF(MONTH(C823)&lt;=6,"Q1",IF(MONTH(C823)&lt;=9,"Q2","Q3"))))</f>
        <v/>
      </c>
      <c r="C823" s="26" t="n"/>
      <c r="D823" s="23" t="n"/>
      <c r="E823" s="19" t="n"/>
      <c r="F823" s="22">
        <f>IF(E823="","",IFERROR(VLOOKUP(E823,'Vendor Master'!$B$5:$Q$54,2,FALSE),""))</f>
        <v/>
      </c>
      <c r="G823" s="22">
        <f>IF(E823="","",IFERROR(VLOOKUP(E823,'Vendor Master'!$B$5:$Q$54,4,FALSE),""))</f>
        <v/>
      </c>
      <c r="H823" s="20">
        <f>IF(E823="","",IFERROR(VLOOKUP(G823,'Rate Master'!$B$5:$C$16,2,FALSE),""))</f>
        <v/>
      </c>
      <c r="I823" s="28" t="n"/>
      <c r="J823" s="29">
        <f>IF(E823="","",IFERROR(IF(VLOOKUP(E823,'Vendor Master'!$B$5:$Q$54,12,FALSE)="Y",VLOOKUP(E823,'Vendor Master'!$B$5:$Q$54,14,FALSE),0),""))</f>
        <v/>
      </c>
      <c r="K823" s="30">
        <f>IF(OR(E823="",I823="",J823=""),"",I823*J823)</f>
        <v/>
      </c>
      <c r="L823" s="30">
        <f>IF(OR(E823="",I823=""),"",I823+IF(K823="",0,K823))</f>
        <v/>
      </c>
      <c r="M823" s="25">
        <f>IF(E823="","",IFERROR(IF(F823="",0.2,IF(AND(VLOOKUP(E823,'Vendor Master'!$B$5:$Q$54,7,FALSE)="Y",C823&gt;=VLOOKUP(E823,'Vendor Master'!$B$5:$Q$54,9,FALSE),C823&lt;=VLOOKUP(E823,'Vendor Master'!$B$5:$Q$54,10,FALSE)),VLOOKUP(E823,'Vendor Master'!$B$5:$Q$54,11,FALSE),VLOOKUP(E823,'Vendor Master'!$B$5:$Q$54,6,FALSE))),""))</f>
        <v/>
      </c>
      <c r="N823" s="30">
        <f>IF(OR(E823="",I823="",M823=""),"",I823*M823)</f>
        <v/>
      </c>
      <c r="O823" s="30">
        <f>IF(OR(E823="",L823=""),"",L823-IF(N823="",0,N823))</f>
        <v/>
      </c>
      <c r="P823" s="26" t="n"/>
      <c r="Q823" s="23" t="n"/>
      <c r="R823" s="28" t="n"/>
      <c r="S823" s="22">
        <f>IF(OR(R823="",O823=""),"",IF(ROUND(R823,2)=ROUND(O823,2),"OK","CHECK"))</f>
        <v/>
      </c>
      <c r="T823" s="31">
        <f>IF(OR(R823="",O823=""),"",R823-O823)</f>
        <v/>
      </c>
      <c r="U823" s="19" t="n"/>
      <c r="V823" s="23" t="n"/>
      <c r="W823" s="32">
        <f>IF(V823="","",IFERROR(VLOOKUP(V823,'Challan Master'!$B$5:$D$124,3,FALSE),""))</f>
        <v/>
      </c>
      <c r="X823" s="22">
        <f>IF(V823="","",IFERROR(VLOOKUP(V823,'Challan Master'!$B$5:$D$124,2,FALSE),""))</f>
        <v/>
      </c>
      <c r="Y823" s="23" t="n"/>
    </row>
    <row r="824">
      <c r="A824" s="22">
        <f>IF(C824="","",ROW()-4)</f>
        <v/>
      </c>
      <c r="B824" s="22">
        <f>IF(C824="","",IF(MONTH(C824)&lt;=3,"Q4",IF(MONTH(C824)&lt;=6,"Q1",IF(MONTH(C824)&lt;=9,"Q2","Q3"))))</f>
        <v/>
      </c>
      <c r="C824" s="26" t="n"/>
      <c r="D824" s="23" t="n"/>
      <c r="E824" s="19" t="n"/>
      <c r="F824" s="22">
        <f>IF(E824="","",IFERROR(VLOOKUP(E824,'Vendor Master'!$B$5:$Q$54,2,FALSE),""))</f>
        <v/>
      </c>
      <c r="G824" s="22">
        <f>IF(E824="","",IFERROR(VLOOKUP(E824,'Vendor Master'!$B$5:$Q$54,4,FALSE),""))</f>
        <v/>
      </c>
      <c r="H824" s="20">
        <f>IF(E824="","",IFERROR(VLOOKUP(G824,'Rate Master'!$B$5:$C$16,2,FALSE),""))</f>
        <v/>
      </c>
      <c r="I824" s="28" t="n"/>
      <c r="J824" s="29">
        <f>IF(E824="","",IFERROR(IF(VLOOKUP(E824,'Vendor Master'!$B$5:$Q$54,12,FALSE)="Y",VLOOKUP(E824,'Vendor Master'!$B$5:$Q$54,14,FALSE),0),""))</f>
        <v/>
      </c>
      <c r="K824" s="30">
        <f>IF(OR(E824="",I824="",J824=""),"",I824*J824)</f>
        <v/>
      </c>
      <c r="L824" s="30">
        <f>IF(OR(E824="",I824=""),"",I824+IF(K824="",0,K824))</f>
        <v/>
      </c>
      <c r="M824" s="25">
        <f>IF(E824="","",IFERROR(IF(F824="",0.2,IF(AND(VLOOKUP(E824,'Vendor Master'!$B$5:$Q$54,7,FALSE)="Y",C824&gt;=VLOOKUP(E824,'Vendor Master'!$B$5:$Q$54,9,FALSE),C824&lt;=VLOOKUP(E824,'Vendor Master'!$B$5:$Q$54,10,FALSE)),VLOOKUP(E824,'Vendor Master'!$B$5:$Q$54,11,FALSE),VLOOKUP(E824,'Vendor Master'!$B$5:$Q$54,6,FALSE))),""))</f>
        <v/>
      </c>
      <c r="N824" s="30">
        <f>IF(OR(E824="",I824="",M824=""),"",I824*M824)</f>
        <v/>
      </c>
      <c r="O824" s="30">
        <f>IF(OR(E824="",L824=""),"",L824-IF(N824="",0,N824))</f>
        <v/>
      </c>
      <c r="P824" s="26" t="n"/>
      <c r="Q824" s="23" t="n"/>
      <c r="R824" s="28" t="n"/>
      <c r="S824" s="22">
        <f>IF(OR(R824="",O824=""),"",IF(ROUND(R824,2)=ROUND(O824,2),"OK","CHECK"))</f>
        <v/>
      </c>
      <c r="T824" s="31">
        <f>IF(OR(R824="",O824=""),"",R824-O824)</f>
        <v/>
      </c>
      <c r="U824" s="19" t="n"/>
      <c r="V824" s="23" t="n"/>
      <c r="W824" s="32">
        <f>IF(V824="","",IFERROR(VLOOKUP(V824,'Challan Master'!$B$5:$D$124,3,FALSE),""))</f>
        <v/>
      </c>
      <c r="X824" s="22">
        <f>IF(V824="","",IFERROR(VLOOKUP(V824,'Challan Master'!$B$5:$D$124,2,FALSE),""))</f>
        <v/>
      </c>
      <c r="Y824" s="23" t="n"/>
    </row>
    <row r="825">
      <c r="A825" s="22">
        <f>IF(C825="","",ROW()-4)</f>
        <v/>
      </c>
      <c r="B825" s="22">
        <f>IF(C825="","",IF(MONTH(C825)&lt;=3,"Q4",IF(MONTH(C825)&lt;=6,"Q1",IF(MONTH(C825)&lt;=9,"Q2","Q3"))))</f>
        <v/>
      </c>
      <c r="C825" s="26" t="n"/>
      <c r="D825" s="23" t="n"/>
      <c r="E825" s="19" t="n"/>
      <c r="F825" s="22">
        <f>IF(E825="","",IFERROR(VLOOKUP(E825,'Vendor Master'!$B$5:$Q$54,2,FALSE),""))</f>
        <v/>
      </c>
      <c r="G825" s="22">
        <f>IF(E825="","",IFERROR(VLOOKUP(E825,'Vendor Master'!$B$5:$Q$54,4,FALSE),""))</f>
        <v/>
      </c>
      <c r="H825" s="20">
        <f>IF(E825="","",IFERROR(VLOOKUP(G825,'Rate Master'!$B$5:$C$16,2,FALSE),""))</f>
        <v/>
      </c>
      <c r="I825" s="28" t="n"/>
      <c r="J825" s="29">
        <f>IF(E825="","",IFERROR(IF(VLOOKUP(E825,'Vendor Master'!$B$5:$Q$54,12,FALSE)="Y",VLOOKUP(E825,'Vendor Master'!$B$5:$Q$54,14,FALSE),0),""))</f>
        <v/>
      </c>
      <c r="K825" s="30">
        <f>IF(OR(E825="",I825="",J825=""),"",I825*J825)</f>
        <v/>
      </c>
      <c r="L825" s="30">
        <f>IF(OR(E825="",I825=""),"",I825+IF(K825="",0,K825))</f>
        <v/>
      </c>
      <c r="M825" s="25">
        <f>IF(E825="","",IFERROR(IF(F825="",0.2,IF(AND(VLOOKUP(E825,'Vendor Master'!$B$5:$Q$54,7,FALSE)="Y",C825&gt;=VLOOKUP(E825,'Vendor Master'!$B$5:$Q$54,9,FALSE),C825&lt;=VLOOKUP(E825,'Vendor Master'!$B$5:$Q$54,10,FALSE)),VLOOKUP(E825,'Vendor Master'!$B$5:$Q$54,11,FALSE),VLOOKUP(E825,'Vendor Master'!$B$5:$Q$54,6,FALSE))),""))</f>
        <v/>
      </c>
      <c r="N825" s="30">
        <f>IF(OR(E825="",I825="",M825=""),"",I825*M825)</f>
        <v/>
      </c>
      <c r="O825" s="30">
        <f>IF(OR(E825="",L825=""),"",L825-IF(N825="",0,N825))</f>
        <v/>
      </c>
      <c r="P825" s="26" t="n"/>
      <c r="Q825" s="23" t="n"/>
      <c r="R825" s="28" t="n"/>
      <c r="S825" s="22">
        <f>IF(OR(R825="",O825=""),"",IF(ROUND(R825,2)=ROUND(O825,2),"OK","CHECK"))</f>
        <v/>
      </c>
      <c r="T825" s="31">
        <f>IF(OR(R825="",O825=""),"",R825-O825)</f>
        <v/>
      </c>
      <c r="U825" s="19" t="n"/>
      <c r="V825" s="23" t="n"/>
      <c r="W825" s="32">
        <f>IF(V825="","",IFERROR(VLOOKUP(V825,'Challan Master'!$B$5:$D$124,3,FALSE),""))</f>
        <v/>
      </c>
      <c r="X825" s="22">
        <f>IF(V825="","",IFERROR(VLOOKUP(V825,'Challan Master'!$B$5:$D$124,2,FALSE),""))</f>
        <v/>
      </c>
      <c r="Y825" s="23" t="n"/>
    </row>
    <row r="826">
      <c r="A826" s="22">
        <f>IF(C826="","",ROW()-4)</f>
        <v/>
      </c>
      <c r="B826" s="22">
        <f>IF(C826="","",IF(MONTH(C826)&lt;=3,"Q4",IF(MONTH(C826)&lt;=6,"Q1",IF(MONTH(C826)&lt;=9,"Q2","Q3"))))</f>
        <v/>
      </c>
      <c r="C826" s="26" t="n"/>
      <c r="D826" s="23" t="n"/>
      <c r="E826" s="19" t="n"/>
      <c r="F826" s="22">
        <f>IF(E826="","",IFERROR(VLOOKUP(E826,'Vendor Master'!$B$5:$Q$54,2,FALSE),""))</f>
        <v/>
      </c>
      <c r="G826" s="22">
        <f>IF(E826="","",IFERROR(VLOOKUP(E826,'Vendor Master'!$B$5:$Q$54,4,FALSE),""))</f>
        <v/>
      </c>
      <c r="H826" s="20">
        <f>IF(E826="","",IFERROR(VLOOKUP(G826,'Rate Master'!$B$5:$C$16,2,FALSE),""))</f>
        <v/>
      </c>
      <c r="I826" s="28" t="n"/>
      <c r="J826" s="29">
        <f>IF(E826="","",IFERROR(IF(VLOOKUP(E826,'Vendor Master'!$B$5:$Q$54,12,FALSE)="Y",VLOOKUP(E826,'Vendor Master'!$B$5:$Q$54,14,FALSE),0),""))</f>
        <v/>
      </c>
      <c r="K826" s="30">
        <f>IF(OR(E826="",I826="",J826=""),"",I826*J826)</f>
        <v/>
      </c>
      <c r="L826" s="30">
        <f>IF(OR(E826="",I826=""),"",I826+IF(K826="",0,K826))</f>
        <v/>
      </c>
      <c r="M826" s="25">
        <f>IF(E826="","",IFERROR(IF(F826="",0.2,IF(AND(VLOOKUP(E826,'Vendor Master'!$B$5:$Q$54,7,FALSE)="Y",C826&gt;=VLOOKUP(E826,'Vendor Master'!$B$5:$Q$54,9,FALSE),C826&lt;=VLOOKUP(E826,'Vendor Master'!$B$5:$Q$54,10,FALSE)),VLOOKUP(E826,'Vendor Master'!$B$5:$Q$54,11,FALSE),VLOOKUP(E826,'Vendor Master'!$B$5:$Q$54,6,FALSE))),""))</f>
        <v/>
      </c>
      <c r="N826" s="30">
        <f>IF(OR(E826="",I826="",M826=""),"",I826*M826)</f>
        <v/>
      </c>
      <c r="O826" s="30">
        <f>IF(OR(E826="",L826=""),"",L826-IF(N826="",0,N826))</f>
        <v/>
      </c>
      <c r="P826" s="26" t="n"/>
      <c r="Q826" s="23" t="n"/>
      <c r="R826" s="28" t="n"/>
      <c r="S826" s="22">
        <f>IF(OR(R826="",O826=""),"",IF(ROUND(R826,2)=ROUND(O826,2),"OK","CHECK"))</f>
        <v/>
      </c>
      <c r="T826" s="31">
        <f>IF(OR(R826="",O826=""),"",R826-O826)</f>
        <v/>
      </c>
      <c r="U826" s="19" t="n"/>
      <c r="V826" s="23" t="n"/>
      <c r="W826" s="32">
        <f>IF(V826="","",IFERROR(VLOOKUP(V826,'Challan Master'!$B$5:$D$124,3,FALSE),""))</f>
        <v/>
      </c>
      <c r="X826" s="22">
        <f>IF(V826="","",IFERROR(VLOOKUP(V826,'Challan Master'!$B$5:$D$124,2,FALSE),""))</f>
        <v/>
      </c>
      <c r="Y826" s="23" t="n"/>
    </row>
    <row r="827">
      <c r="A827" s="22">
        <f>IF(C827="","",ROW()-4)</f>
        <v/>
      </c>
      <c r="B827" s="22">
        <f>IF(C827="","",IF(MONTH(C827)&lt;=3,"Q4",IF(MONTH(C827)&lt;=6,"Q1",IF(MONTH(C827)&lt;=9,"Q2","Q3"))))</f>
        <v/>
      </c>
      <c r="C827" s="26" t="n"/>
      <c r="D827" s="23" t="n"/>
      <c r="E827" s="19" t="n"/>
      <c r="F827" s="22">
        <f>IF(E827="","",IFERROR(VLOOKUP(E827,'Vendor Master'!$B$5:$Q$54,2,FALSE),""))</f>
        <v/>
      </c>
      <c r="G827" s="22">
        <f>IF(E827="","",IFERROR(VLOOKUP(E827,'Vendor Master'!$B$5:$Q$54,4,FALSE),""))</f>
        <v/>
      </c>
      <c r="H827" s="20">
        <f>IF(E827="","",IFERROR(VLOOKUP(G827,'Rate Master'!$B$5:$C$16,2,FALSE),""))</f>
        <v/>
      </c>
      <c r="I827" s="28" t="n"/>
      <c r="J827" s="29">
        <f>IF(E827="","",IFERROR(IF(VLOOKUP(E827,'Vendor Master'!$B$5:$Q$54,12,FALSE)="Y",VLOOKUP(E827,'Vendor Master'!$B$5:$Q$54,14,FALSE),0),""))</f>
        <v/>
      </c>
      <c r="K827" s="30">
        <f>IF(OR(E827="",I827="",J827=""),"",I827*J827)</f>
        <v/>
      </c>
      <c r="L827" s="30">
        <f>IF(OR(E827="",I827=""),"",I827+IF(K827="",0,K827))</f>
        <v/>
      </c>
      <c r="M827" s="25">
        <f>IF(E827="","",IFERROR(IF(F827="",0.2,IF(AND(VLOOKUP(E827,'Vendor Master'!$B$5:$Q$54,7,FALSE)="Y",C827&gt;=VLOOKUP(E827,'Vendor Master'!$B$5:$Q$54,9,FALSE),C827&lt;=VLOOKUP(E827,'Vendor Master'!$B$5:$Q$54,10,FALSE)),VLOOKUP(E827,'Vendor Master'!$B$5:$Q$54,11,FALSE),VLOOKUP(E827,'Vendor Master'!$B$5:$Q$54,6,FALSE))),""))</f>
        <v/>
      </c>
      <c r="N827" s="30">
        <f>IF(OR(E827="",I827="",M827=""),"",I827*M827)</f>
        <v/>
      </c>
      <c r="O827" s="30">
        <f>IF(OR(E827="",L827=""),"",L827-IF(N827="",0,N827))</f>
        <v/>
      </c>
      <c r="P827" s="26" t="n"/>
      <c r="Q827" s="23" t="n"/>
      <c r="R827" s="28" t="n"/>
      <c r="S827" s="22">
        <f>IF(OR(R827="",O827=""),"",IF(ROUND(R827,2)=ROUND(O827,2),"OK","CHECK"))</f>
        <v/>
      </c>
      <c r="T827" s="31">
        <f>IF(OR(R827="",O827=""),"",R827-O827)</f>
        <v/>
      </c>
      <c r="U827" s="19" t="n"/>
      <c r="V827" s="23" t="n"/>
      <c r="W827" s="32">
        <f>IF(V827="","",IFERROR(VLOOKUP(V827,'Challan Master'!$B$5:$D$124,3,FALSE),""))</f>
        <v/>
      </c>
      <c r="X827" s="22">
        <f>IF(V827="","",IFERROR(VLOOKUP(V827,'Challan Master'!$B$5:$D$124,2,FALSE),""))</f>
        <v/>
      </c>
      <c r="Y827" s="23" t="n"/>
    </row>
    <row r="828">
      <c r="A828" s="22">
        <f>IF(C828="","",ROW()-4)</f>
        <v/>
      </c>
      <c r="B828" s="22">
        <f>IF(C828="","",IF(MONTH(C828)&lt;=3,"Q4",IF(MONTH(C828)&lt;=6,"Q1",IF(MONTH(C828)&lt;=9,"Q2","Q3"))))</f>
        <v/>
      </c>
      <c r="C828" s="26" t="n"/>
      <c r="D828" s="23" t="n"/>
      <c r="E828" s="19" t="n"/>
      <c r="F828" s="22">
        <f>IF(E828="","",IFERROR(VLOOKUP(E828,'Vendor Master'!$B$5:$Q$54,2,FALSE),""))</f>
        <v/>
      </c>
      <c r="G828" s="22">
        <f>IF(E828="","",IFERROR(VLOOKUP(E828,'Vendor Master'!$B$5:$Q$54,4,FALSE),""))</f>
        <v/>
      </c>
      <c r="H828" s="20">
        <f>IF(E828="","",IFERROR(VLOOKUP(G828,'Rate Master'!$B$5:$C$16,2,FALSE),""))</f>
        <v/>
      </c>
      <c r="I828" s="28" t="n"/>
      <c r="J828" s="29">
        <f>IF(E828="","",IFERROR(IF(VLOOKUP(E828,'Vendor Master'!$B$5:$Q$54,12,FALSE)="Y",VLOOKUP(E828,'Vendor Master'!$B$5:$Q$54,14,FALSE),0),""))</f>
        <v/>
      </c>
      <c r="K828" s="30">
        <f>IF(OR(E828="",I828="",J828=""),"",I828*J828)</f>
        <v/>
      </c>
      <c r="L828" s="30">
        <f>IF(OR(E828="",I828=""),"",I828+IF(K828="",0,K828))</f>
        <v/>
      </c>
      <c r="M828" s="25">
        <f>IF(E828="","",IFERROR(IF(F828="",0.2,IF(AND(VLOOKUP(E828,'Vendor Master'!$B$5:$Q$54,7,FALSE)="Y",C828&gt;=VLOOKUP(E828,'Vendor Master'!$B$5:$Q$54,9,FALSE),C828&lt;=VLOOKUP(E828,'Vendor Master'!$B$5:$Q$54,10,FALSE)),VLOOKUP(E828,'Vendor Master'!$B$5:$Q$54,11,FALSE),VLOOKUP(E828,'Vendor Master'!$B$5:$Q$54,6,FALSE))),""))</f>
        <v/>
      </c>
      <c r="N828" s="30">
        <f>IF(OR(E828="",I828="",M828=""),"",I828*M828)</f>
        <v/>
      </c>
      <c r="O828" s="30">
        <f>IF(OR(E828="",L828=""),"",L828-IF(N828="",0,N828))</f>
        <v/>
      </c>
      <c r="P828" s="26" t="n"/>
      <c r="Q828" s="23" t="n"/>
      <c r="R828" s="28" t="n"/>
      <c r="S828" s="22">
        <f>IF(OR(R828="",O828=""),"",IF(ROUND(R828,2)=ROUND(O828,2),"OK","CHECK"))</f>
        <v/>
      </c>
      <c r="T828" s="31">
        <f>IF(OR(R828="",O828=""),"",R828-O828)</f>
        <v/>
      </c>
      <c r="U828" s="19" t="n"/>
      <c r="V828" s="23" t="n"/>
      <c r="W828" s="32">
        <f>IF(V828="","",IFERROR(VLOOKUP(V828,'Challan Master'!$B$5:$D$124,3,FALSE),""))</f>
        <v/>
      </c>
      <c r="X828" s="22">
        <f>IF(V828="","",IFERROR(VLOOKUP(V828,'Challan Master'!$B$5:$D$124,2,FALSE),""))</f>
        <v/>
      </c>
      <c r="Y828" s="23" t="n"/>
    </row>
    <row r="829">
      <c r="A829" s="22">
        <f>IF(C829="","",ROW()-4)</f>
        <v/>
      </c>
      <c r="B829" s="22">
        <f>IF(C829="","",IF(MONTH(C829)&lt;=3,"Q4",IF(MONTH(C829)&lt;=6,"Q1",IF(MONTH(C829)&lt;=9,"Q2","Q3"))))</f>
        <v/>
      </c>
      <c r="C829" s="26" t="n"/>
      <c r="D829" s="23" t="n"/>
      <c r="E829" s="19" t="n"/>
      <c r="F829" s="22">
        <f>IF(E829="","",IFERROR(VLOOKUP(E829,'Vendor Master'!$B$5:$Q$54,2,FALSE),""))</f>
        <v/>
      </c>
      <c r="G829" s="22">
        <f>IF(E829="","",IFERROR(VLOOKUP(E829,'Vendor Master'!$B$5:$Q$54,4,FALSE),""))</f>
        <v/>
      </c>
      <c r="H829" s="20">
        <f>IF(E829="","",IFERROR(VLOOKUP(G829,'Rate Master'!$B$5:$C$16,2,FALSE),""))</f>
        <v/>
      </c>
      <c r="I829" s="28" t="n"/>
      <c r="J829" s="29">
        <f>IF(E829="","",IFERROR(IF(VLOOKUP(E829,'Vendor Master'!$B$5:$Q$54,12,FALSE)="Y",VLOOKUP(E829,'Vendor Master'!$B$5:$Q$54,14,FALSE),0),""))</f>
        <v/>
      </c>
      <c r="K829" s="30">
        <f>IF(OR(E829="",I829="",J829=""),"",I829*J829)</f>
        <v/>
      </c>
      <c r="L829" s="30">
        <f>IF(OR(E829="",I829=""),"",I829+IF(K829="",0,K829))</f>
        <v/>
      </c>
      <c r="M829" s="25">
        <f>IF(E829="","",IFERROR(IF(F829="",0.2,IF(AND(VLOOKUP(E829,'Vendor Master'!$B$5:$Q$54,7,FALSE)="Y",C829&gt;=VLOOKUP(E829,'Vendor Master'!$B$5:$Q$54,9,FALSE),C829&lt;=VLOOKUP(E829,'Vendor Master'!$B$5:$Q$54,10,FALSE)),VLOOKUP(E829,'Vendor Master'!$B$5:$Q$54,11,FALSE),VLOOKUP(E829,'Vendor Master'!$B$5:$Q$54,6,FALSE))),""))</f>
        <v/>
      </c>
      <c r="N829" s="30">
        <f>IF(OR(E829="",I829="",M829=""),"",I829*M829)</f>
        <v/>
      </c>
      <c r="O829" s="30">
        <f>IF(OR(E829="",L829=""),"",L829-IF(N829="",0,N829))</f>
        <v/>
      </c>
      <c r="P829" s="26" t="n"/>
      <c r="Q829" s="23" t="n"/>
      <c r="R829" s="28" t="n"/>
      <c r="S829" s="22">
        <f>IF(OR(R829="",O829=""),"",IF(ROUND(R829,2)=ROUND(O829,2),"OK","CHECK"))</f>
        <v/>
      </c>
      <c r="T829" s="31">
        <f>IF(OR(R829="",O829=""),"",R829-O829)</f>
        <v/>
      </c>
      <c r="U829" s="19" t="n"/>
      <c r="V829" s="23" t="n"/>
      <c r="W829" s="32">
        <f>IF(V829="","",IFERROR(VLOOKUP(V829,'Challan Master'!$B$5:$D$124,3,FALSE),""))</f>
        <v/>
      </c>
      <c r="X829" s="22">
        <f>IF(V829="","",IFERROR(VLOOKUP(V829,'Challan Master'!$B$5:$D$124,2,FALSE),""))</f>
        <v/>
      </c>
      <c r="Y829" s="23" t="n"/>
    </row>
    <row r="830">
      <c r="A830" s="22">
        <f>IF(C830="","",ROW()-4)</f>
        <v/>
      </c>
      <c r="B830" s="22">
        <f>IF(C830="","",IF(MONTH(C830)&lt;=3,"Q4",IF(MONTH(C830)&lt;=6,"Q1",IF(MONTH(C830)&lt;=9,"Q2","Q3"))))</f>
        <v/>
      </c>
      <c r="C830" s="26" t="n"/>
      <c r="D830" s="23" t="n"/>
      <c r="E830" s="19" t="n"/>
      <c r="F830" s="22">
        <f>IF(E830="","",IFERROR(VLOOKUP(E830,'Vendor Master'!$B$5:$Q$54,2,FALSE),""))</f>
        <v/>
      </c>
      <c r="G830" s="22">
        <f>IF(E830="","",IFERROR(VLOOKUP(E830,'Vendor Master'!$B$5:$Q$54,4,FALSE),""))</f>
        <v/>
      </c>
      <c r="H830" s="20">
        <f>IF(E830="","",IFERROR(VLOOKUP(G830,'Rate Master'!$B$5:$C$16,2,FALSE),""))</f>
        <v/>
      </c>
      <c r="I830" s="28" t="n"/>
      <c r="J830" s="29">
        <f>IF(E830="","",IFERROR(IF(VLOOKUP(E830,'Vendor Master'!$B$5:$Q$54,12,FALSE)="Y",VLOOKUP(E830,'Vendor Master'!$B$5:$Q$54,14,FALSE),0),""))</f>
        <v/>
      </c>
      <c r="K830" s="30">
        <f>IF(OR(E830="",I830="",J830=""),"",I830*J830)</f>
        <v/>
      </c>
      <c r="L830" s="30">
        <f>IF(OR(E830="",I830=""),"",I830+IF(K830="",0,K830))</f>
        <v/>
      </c>
      <c r="M830" s="25">
        <f>IF(E830="","",IFERROR(IF(F830="",0.2,IF(AND(VLOOKUP(E830,'Vendor Master'!$B$5:$Q$54,7,FALSE)="Y",C830&gt;=VLOOKUP(E830,'Vendor Master'!$B$5:$Q$54,9,FALSE),C830&lt;=VLOOKUP(E830,'Vendor Master'!$B$5:$Q$54,10,FALSE)),VLOOKUP(E830,'Vendor Master'!$B$5:$Q$54,11,FALSE),VLOOKUP(E830,'Vendor Master'!$B$5:$Q$54,6,FALSE))),""))</f>
        <v/>
      </c>
      <c r="N830" s="30">
        <f>IF(OR(E830="",I830="",M830=""),"",I830*M830)</f>
        <v/>
      </c>
      <c r="O830" s="30">
        <f>IF(OR(E830="",L830=""),"",L830-IF(N830="",0,N830))</f>
        <v/>
      </c>
      <c r="P830" s="26" t="n"/>
      <c r="Q830" s="23" t="n"/>
      <c r="R830" s="28" t="n"/>
      <c r="S830" s="22">
        <f>IF(OR(R830="",O830=""),"",IF(ROUND(R830,2)=ROUND(O830,2),"OK","CHECK"))</f>
        <v/>
      </c>
      <c r="T830" s="31">
        <f>IF(OR(R830="",O830=""),"",R830-O830)</f>
        <v/>
      </c>
      <c r="U830" s="19" t="n"/>
      <c r="V830" s="23" t="n"/>
      <c r="W830" s="32">
        <f>IF(V830="","",IFERROR(VLOOKUP(V830,'Challan Master'!$B$5:$D$124,3,FALSE),""))</f>
        <v/>
      </c>
      <c r="X830" s="22">
        <f>IF(V830="","",IFERROR(VLOOKUP(V830,'Challan Master'!$B$5:$D$124,2,FALSE),""))</f>
        <v/>
      </c>
      <c r="Y830" s="23" t="n"/>
    </row>
    <row r="831">
      <c r="A831" s="22">
        <f>IF(C831="","",ROW()-4)</f>
        <v/>
      </c>
      <c r="B831" s="22">
        <f>IF(C831="","",IF(MONTH(C831)&lt;=3,"Q4",IF(MONTH(C831)&lt;=6,"Q1",IF(MONTH(C831)&lt;=9,"Q2","Q3"))))</f>
        <v/>
      </c>
      <c r="C831" s="26" t="n"/>
      <c r="D831" s="23" t="n"/>
      <c r="E831" s="19" t="n"/>
      <c r="F831" s="22">
        <f>IF(E831="","",IFERROR(VLOOKUP(E831,'Vendor Master'!$B$5:$Q$54,2,FALSE),""))</f>
        <v/>
      </c>
      <c r="G831" s="22">
        <f>IF(E831="","",IFERROR(VLOOKUP(E831,'Vendor Master'!$B$5:$Q$54,4,FALSE),""))</f>
        <v/>
      </c>
      <c r="H831" s="20">
        <f>IF(E831="","",IFERROR(VLOOKUP(G831,'Rate Master'!$B$5:$C$16,2,FALSE),""))</f>
        <v/>
      </c>
      <c r="I831" s="28" t="n"/>
      <c r="J831" s="29">
        <f>IF(E831="","",IFERROR(IF(VLOOKUP(E831,'Vendor Master'!$B$5:$Q$54,12,FALSE)="Y",VLOOKUP(E831,'Vendor Master'!$B$5:$Q$54,14,FALSE),0),""))</f>
        <v/>
      </c>
      <c r="K831" s="30">
        <f>IF(OR(E831="",I831="",J831=""),"",I831*J831)</f>
        <v/>
      </c>
      <c r="L831" s="30">
        <f>IF(OR(E831="",I831=""),"",I831+IF(K831="",0,K831))</f>
        <v/>
      </c>
      <c r="M831" s="25">
        <f>IF(E831="","",IFERROR(IF(F831="",0.2,IF(AND(VLOOKUP(E831,'Vendor Master'!$B$5:$Q$54,7,FALSE)="Y",C831&gt;=VLOOKUP(E831,'Vendor Master'!$B$5:$Q$54,9,FALSE),C831&lt;=VLOOKUP(E831,'Vendor Master'!$B$5:$Q$54,10,FALSE)),VLOOKUP(E831,'Vendor Master'!$B$5:$Q$54,11,FALSE),VLOOKUP(E831,'Vendor Master'!$B$5:$Q$54,6,FALSE))),""))</f>
        <v/>
      </c>
      <c r="N831" s="30">
        <f>IF(OR(E831="",I831="",M831=""),"",I831*M831)</f>
        <v/>
      </c>
      <c r="O831" s="30">
        <f>IF(OR(E831="",L831=""),"",L831-IF(N831="",0,N831))</f>
        <v/>
      </c>
      <c r="P831" s="26" t="n"/>
      <c r="Q831" s="23" t="n"/>
      <c r="R831" s="28" t="n"/>
      <c r="S831" s="22">
        <f>IF(OR(R831="",O831=""),"",IF(ROUND(R831,2)=ROUND(O831,2),"OK","CHECK"))</f>
        <v/>
      </c>
      <c r="T831" s="31">
        <f>IF(OR(R831="",O831=""),"",R831-O831)</f>
        <v/>
      </c>
      <c r="U831" s="19" t="n"/>
      <c r="V831" s="23" t="n"/>
      <c r="W831" s="32">
        <f>IF(V831="","",IFERROR(VLOOKUP(V831,'Challan Master'!$B$5:$D$124,3,FALSE),""))</f>
        <v/>
      </c>
      <c r="X831" s="22">
        <f>IF(V831="","",IFERROR(VLOOKUP(V831,'Challan Master'!$B$5:$D$124,2,FALSE),""))</f>
        <v/>
      </c>
      <c r="Y831" s="23" t="n"/>
    </row>
    <row r="832">
      <c r="A832" s="22">
        <f>IF(C832="","",ROW()-4)</f>
        <v/>
      </c>
      <c r="B832" s="22">
        <f>IF(C832="","",IF(MONTH(C832)&lt;=3,"Q4",IF(MONTH(C832)&lt;=6,"Q1",IF(MONTH(C832)&lt;=9,"Q2","Q3"))))</f>
        <v/>
      </c>
      <c r="C832" s="26" t="n"/>
      <c r="D832" s="23" t="n"/>
      <c r="E832" s="19" t="n"/>
      <c r="F832" s="22">
        <f>IF(E832="","",IFERROR(VLOOKUP(E832,'Vendor Master'!$B$5:$Q$54,2,FALSE),""))</f>
        <v/>
      </c>
      <c r="G832" s="22">
        <f>IF(E832="","",IFERROR(VLOOKUP(E832,'Vendor Master'!$B$5:$Q$54,4,FALSE),""))</f>
        <v/>
      </c>
      <c r="H832" s="20">
        <f>IF(E832="","",IFERROR(VLOOKUP(G832,'Rate Master'!$B$5:$C$16,2,FALSE),""))</f>
        <v/>
      </c>
      <c r="I832" s="28" t="n"/>
      <c r="J832" s="29">
        <f>IF(E832="","",IFERROR(IF(VLOOKUP(E832,'Vendor Master'!$B$5:$Q$54,12,FALSE)="Y",VLOOKUP(E832,'Vendor Master'!$B$5:$Q$54,14,FALSE),0),""))</f>
        <v/>
      </c>
      <c r="K832" s="30">
        <f>IF(OR(E832="",I832="",J832=""),"",I832*J832)</f>
        <v/>
      </c>
      <c r="L832" s="30">
        <f>IF(OR(E832="",I832=""),"",I832+IF(K832="",0,K832))</f>
        <v/>
      </c>
      <c r="M832" s="25">
        <f>IF(E832="","",IFERROR(IF(F832="",0.2,IF(AND(VLOOKUP(E832,'Vendor Master'!$B$5:$Q$54,7,FALSE)="Y",C832&gt;=VLOOKUP(E832,'Vendor Master'!$B$5:$Q$54,9,FALSE),C832&lt;=VLOOKUP(E832,'Vendor Master'!$B$5:$Q$54,10,FALSE)),VLOOKUP(E832,'Vendor Master'!$B$5:$Q$54,11,FALSE),VLOOKUP(E832,'Vendor Master'!$B$5:$Q$54,6,FALSE))),""))</f>
        <v/>
      </c>
      <c r="N832" s="30">
        <f>IF(OR(E832="",I832="",M832=""),"",I832*M832)</f>
        <v/>
      </c>
      <c r="O832" s="30">
        <f>IF(OR(E832="",L832=""),"",L832-IF(N832="",0,N832))</f>
        <v/>
      </c>
      <c r="P832" s="26" t="n"/>
      <c r="Q832" s="23" t="n"/>
      <c r="R832" s="28" t="n"/>
      <c r="S832" s="22">
        <f>IF(OR(R832="",O832=""),"",IF(ROUND(R832,2)=ROUND(O832,2),"OK","CHECK"))</f>
        <v/>
      </c>
      <c r="T832" s="31">
        <f>IF(OR(R832="",O832=""),"",R832-O832)</f>
        <v/>
      </c>
      <c r="U832" s="19" t="n"/>
      <c r="V832" s="23" t="n"/>
      <c r="W832" s="32">
        <f>IF(V832="","",IFERROR(VLOOKUP(V832,'Challan Master'!$B$5:$D$124,3,FALSE),""))</f>
        <v/>
      </c>
      <c r="X832" s="22">
        <f>IF(V832="","",IFERROR(VLOOKUP(V832,'Challan Master'!$B$5:$D$124,2,FALSE),""))</f>
        <v/>
      </c>
      <c r="Y832" s="23" t="n"/>
    </row>
    <row r="833">
      <c r="A833" s="22">
        <f>IF(C833="","",ROW()-4)</f>
        <v/>
      </c>
      <c r="B833" s="22">
        <f>IF(C833="","",IF(MONTH(C833)&lt;=3,"Q4",IF(MONTH(C833)&lt;=6,"Q1",IF(MONTH(C833)&lt;=9,"Q2","Q3"))))</f>
        <v/>
      </c>
      <c r="C833" s="26" t="n"/>
      <c r="D833" s="23" t="n"/>
      <c r="E833" s="19" t="n"/>
      <c r="F833" s="22">
        <f>IF(E833="","",IFERROR(VLOOKUP(E833,'Vendor Master'!$B$5:$Q$54,2,FALSE),""))</f>
        <v/>
      </c>
      <c r="G833" s="22">
        <f>IF(E833="","",IFERROR(VLOOKUP(E833,'Vendor Master'!$B$5:$Q$54,4,FALSE),""))</f>
        <v/>
      </c>
      <c r="H833" s="20">
        <f>IF(E833="","",IFERROR(VLOOKUP(G833,'Rate Master'!$B$5:$C$16,2,FALSE),""))</f>
        <v/>
      </c>
      <c r="I833" s="28" t="n"/>
      <c r="J833" s="29">
        <f>IF(E833="","",IFERROR(IF(VLOOKUP(E833,'Vendor Master'!$B$5:$Q$54,12,FALSE)="Y",VLOOKUP(E833,'Vendor Master'!$B$5:$Q$54,14,FALSE),0),""))</f>
        <v/>
      </c>
      <c r="K833" s="30">
        <f>IF(OR(E833="",I833="",J833=""),"",I833*J833)</f>
        <v/>
      </c>
      <c r="L833" s="30">
        <f>IF(OR(E833="",I833=""),"",I833+IF(K833="",0,K833))</f>
        <v/>
      </c>
      <c r="M833" s="25">
        <f>IF(E833="","",IFERROR(IF(F833="",0.2,IF(AND(VLOOKUP(E833,'Vendor Master'!$B$5:$Q$54,7,FALSE)="Y",C833&gt;=VLOOKUP(E833,'Vendor Master'!$B$5:$Q$54,9,FALSE),C833&lt;=VLOOKUP(E833,'Vendor Master'!$B$5:$Q$54,10,FALSE)),VLOOKUP(E833,'Vendor Master'!$B$5:$Q$54,11,FALSE),VLOOKUP(E833,'Vendor Master'!$B$5:$Q$54,6,FALSE))),""))</f>
        <v/>
      </c>
      <c r="N833" s="30">
        <f>IF(OR(E833="",I833="",M833=""),"",I833*M833)</f>
        <v/>
      </c>
      <c r="O833" s="30">
        <f>IF(OR(E833="",L833=""),"",L833-IF(N833="",0,N833))</f>
        <v/>
      </c>
      <c r="P833" s="26" t="n"/>
      <c r="Q833" s="23" t="n"/>
      <c r="R833" s="28" t="n"/>
      <c r="S833" s="22">
        <f>IF(OR(R833="",O833=""),"",IF(ROUND(R833,2)=ROUND(O833,2),"OK","CHECK"))</f>
        <v/>
      </c>
      <c r="T833" s="31">
        <f>IF(OR(R833="",O833=""),"",R833-O833)</f>
        <v/>
      </c>
      <c r="U833" s="19" t="n"/>
      <c r="V833" s="23" t="n"/>
      <c r="W833" s="32">
        <f>IF(V833="","",IFERROR(VLOOKUP(V833,'Challan Master'!$B$5:$D$124,3,FALSE),""))</f>
        <v/>
      </c>
      <c r="X833" s="22">
        <f>IF(V833="","",IFERROR(VLOOKUP(V833,'Challan Master'!$B$5:$D$124,2,FALSE),""))</f>
        <v/>
      </c>
      <c r="Y833" s="23" t="n"/>
    </row>
    <row r="834">
      <c r="A834" s="22">
        <f>IF(C834="","",ROW()-4)</f>
        <v/>
      </c>
      <c r="B834" s="22">
        <f>IF(C834="","",IF(MONTH(C834)&lt;=3,"Q4",IF(MONTH(C834)&lt;=6,"Q1",IF(MONTH(C834)&lt;=9,"Q2","Q3"))))</f>
        <v/>
      </c>
      <c r="C834" s="26" t="n"/>
      <c r="D834" s="23" t="n"/>
      <c r="E834" s="19" t="n"/>
      <c r="F834" s="22">
        <f>IF(E834="","",IFERROR(VLOOKUP(E834,'Vendor Master'!$B$5:$Q$54,2,FALSE),""))</f>
        <v/>
      </c>
      <c r="G834" s="22">
        <f>IF(E834="","",IFERROR(VLOOKUP(E834,'Vendor Master'!$B$5:$Q$54,4,FALSE),""))</f>
        <v/>
      </c>
      <c r="H834" s="20">
        <f>IF(E834="","",IFERROR(VLOOKUP(G834,'Rate Master'!$B$5:$C$16,2,FALSE),""))</f>
        <v/>
      </c>
      <c r="I834" s="28" t="n"/>
      <c r="J834" s="29">
        <f>IF(E834="","",IFERROR(IF(VLOOKUP(E834,'Vendor Master'!$B$5:$Q$54,12,FALSE)="Y",VLOOKUP(E834,'Vendor Master'!$B$5:$Q$54,14,FALSE),0),""))</f>
        <v/>
      </c>
      <c r="K834" s="30">
        <f>IF(OR(E834="",I834="",J834=""),"",I834*J834)</f>
        <v/>
      </c>
      <c r="L834" s="30">
        <f>IF(OR(E834="",I834=""),"",I834+IF(K834="",0,K834))</f>
        <v/>
      </c>
      <c r="M834" s="25">
        <f>IF(E834="","",IFERROR(IF(F834="",0.2,IF(AND(VLOOKUP(E834,'Vendor Master'!$B$5:$Q$54,7,FALSE)="Y",C834&gt;=VLOOKUP(E834,'Vendor Master'!$B$5:$Q$54,9,FALSE),C834&lt;=VLOOKUP(E834,'Vendor Master'!$B$5:$Q$54,10,FALSE)),VLOOKUP(E834,'Vendor Master'!$B$5:$Q$54,11,FALSE),VLOOKUP(E834,'Vendor Master'!$B$5:$Q$54,6,FALSE))),""))</f>
        <v/>
      </c>
      <c r="N834" s="30">
        <f>IF(OR(E834="",I834="",M834=""),"",I834*M834)</f>
        <v/>
      </c>
      <c r="O834" s="30">
        <f>IF(OR(E834="",L834=""),"",L834-IF(N834="",0,N834))</f>
        <v/>
      </c>
      <c r="P834" s="26" t="n"/>
      <c r="Q834" s="23" t="n"/>
      <c r="R834" s="28" t="n"/>
      <c r="S834" s="22">
        <f>IF(OR(R834="",O834=""),"",IF(ROUND(R834,2)=ROUND(O834,2),"OK","CHECK"))</f>
        <v/>
      </c>
      <c r="T834" s="31">
        <f>IF(OR(R834="",O834=""),"",R834-O834)</f>
        <v/>
      </c>
      <c r="U834" s="19" t="n"/>
      <c r="V834" s="23" t="n"/>
      <c r="W834" s="32">
        <f>IF(V834="","",IFERROR(VLOOKUP(V834,'Challan Master'!$B$5:$D$124,3,FALSE),""))</f>
        <v/>
      </c>
      <c r="X834" s="22">
        <f>IF(V834="","",IFERROR(VLOOKUP(V834,'Challan Master'!$B$5:$D$124,2,FALSE),""))</f>
        <v/>
      </c>
      <c r="Y834" s="23" t="n"/>
    </row>
    <row r="835">
      <c r="A835" s="22">
        <f>IF(C835="","",ROW()-4)</f>
        <v/>
      </c>
      <c r="B835" s="22">
        <f>IF(C835="","",IF(MONTH(C835)&lt;=3,"Q4",IF(MONTH(C835)&lt;=6,"Q1",IF(MONTH(C835)&lt;=9,"Q2","Q3"))))</f>
        <v/>
      </c>
      <c r="C835" s="26" t="n"/>
      <c r="D835" s="23" t="n"/>
      <c r="E835" s="19" t="n"/>
      <c r="F835" s="22">
        <f>IF(E835="","",IFERROR(VLOOKUP(E835,'Vendor Master'!$B$5:$Q$54,2,FALSE),""))</f>
        <v/>
      </c>
      <c r="G835" s="22">
        <f>IF(E835="","",IFERROR(VLOOKUP(E835,'Vendor Master'!$B$5:$Q$54,4,FALSE),""))</f>
        <v/>
      </c>
      <c r="H835" s="20">
        <f>IF(E835="","",IFERROR(VLOOKUP(G835,'Rate Master'!$B$5:$C$16,2,FALSE),""))</f>
        <v/>
      </c>
      <c r="I835" s="28" t="n"/>
      <c r="J835" s="29">
        <f>IF(E835="","",IFERROR(IF(VLOOKUP(E835,'Vendor Master'!$B$5:$Q$54,12,FALSE)="Y",VLOOKUP(E835,'Vendor Master'!$B$5:$Q$54,14,FALSE),0),""))</f>
        <v/>
      </c>
      <c r="K835" s="30">
        <f>IF(OR(E835="",I835="",J835=""),"",I835*J835)</f>
        <v/>
      </c>
      <c r="L835" s="30">
        <f>IF(OR(E835="",I835=""),"",I835+IF(K835="",0,K835))</f>
        <v/>
      </c>
      <c r="M835" s="25">
        <f>IF(E835="","",IFERROR(IF(F835="",0.2,IF(AND(VLOOKUP(E835,'Vendor Master'!$B$5:$Q$54,7,FALSE)="Y",C835&gt;=VLOOKUP(E835,'Vendor Master'!$B$5:$Q$54,9,FALSE),C835&lt;=VLOOKUP(E835,'Vendor Master'!$B$5:$Q$54,10,FALSE)),VLOOKUP(E835,'Vendor Master'!$B$5:$Q$54,11,FALSE),VLOOKUP(E835,'Vendor Master'!$B$5:$Q$54,6,FALSE))),""))</f>
        <v/>
      </c>
      <c r="N835" s="30">
        <f>IF(OR(E835="",I835="",M835=""),"",I835*M835)</f>
        <v/>
      </c>
      <c r="O835" s="30">
        <f>IF(OR(E835="",L835=""),"",L835-IF(N835="",0,N835))</f>
        <v/>
      </c>
      <c r="P835" s="26" t="n"/>
      <c r="Q835" s="23" t="n"/>
      <c r="R835" s="28" t="n"/>
      <c r="S835" s="22">
        <f>IF(OR(R835="",O835=""),"",IF(ROUND(R835,2)=ROUND(O835,2),"OK","CHECK"))</f>
        <v/>
      </c>
      <c r="T835" s="31">
        <f>IF(OR(R835="",O835=""),"",R835-O835)</f>
        <v/>
      </c>
      <c r="U835" s="19" t="n"/>
      <c r="V835" s="23" t="n"/>
      <c r="W835" s="32">
        <f>IF(V835="","",IFERROR(VLOOKUP(V835,'Challan Master'!$B$5:$D$124,3,FALSE),""))</f>
        <v/>
      </c>
      <c r="X835" s="22">
        <f>IF(V835="","",IFERROR(VLOOKUP(V835,'Challan Master'!$B$5:$D$124,2,FALSE),""))</f>
        <v/>
      </c>
      <c r="Y835" s="23" t="n"/>
    </row>
    <row r="836">
      <c r="A836" s="22">
        <f>IF(C836="","",ROW()-4)</f>
        <v/>
      </c>
      <c r="B836" s="22">
        <f>IF(C836="","",IF(MONTH(C836)&lt;=3,"Q4",IF(MONTH(C836)&lt;=6,"Q1",IF(MONTH(C836)&lt;=9,"Q2","Q3"))))</f>
        <v/>
      </c>
      <c r="C836" s="26" t="n"/>
      <c r="D836" s="23" t="n"/>
      <c r="E836" s="19" t="n"/>
      <c r="F836" s="22">
        <f>IF(E836="","",IFERROR(VLOOKUP(E836,'Vendor Master'!$B$5:$Q$54,2,FALSE),""))</f>
        <v/>
      </c>
      <c r="G836" s="22">
        <f>IF(E836="","",IFERROR(VLOOKUP(E836,'Vendor Master'!$B$5:$Q$54,4,FALSE),""))</f>
        <v/>
      </c>
      <c r="H836" s="20">
        <f>IF(E836="","",IFERROR(VLOOKUP(G836,'Rate Master'!$B$5:$C$16,2,FALSE),""))</f>
        <v/>
      </c>
      <c r="I836" s="28" t="n"/>
      <c r="J836" s="29">
        <f>IF(E836="","",IFERROR(IF(VLOOKUP(E836,'Vendor Master'!$B$5:$Q$54,12,FALSE)="Y",VLOOKUP(E836,'Vendor Master'!$B$5:$Q$54,14,FALSE),0),""))</f>
        <v/>
      </c>
      <c r="K836" s="30">
        <f>IF(OR(E836="",I836="",J836=""),"",I836*J836)</f>
        <v/>
      </c>
      <c r="L836" s="30">
        <f>IF(OR(E836="",I836=""),"",I836+IF(K836="",0,K836))</f>
        <v/>
      </c>
      <c r="M836" s="25">
        <f>IF(E836="","",IFERROR(IF(F836="",0.2,IF(AND(VLOOKUP(E836,'Vendor Master'!$B$5:$Q$54,7,FALSE)="Y",C836&gt;=VLOOKUP(E836,'Vendor Master'!$B$5:$Q$54,9,FALSE),C836&lt;=VLOOKUP(E836,'Vendor Master'!$B$5:$Q$54,10,FALSE)),VLOOKUP(E836,'Vendor Master'!$B$5:$Q$54,11,FALSE),VLOOKUP(E836,'Vendor Master'!$B$5:$Q$54,6,FALSE))),""))</f>
        <v/>
      </c>
      <c r="N836" s="30">
        <f>IF(OR(E836="",I836="",M836=""),"",I836*M836)</f>
        <v/>
      </c>
      <c r="O836" s="30">
        <f>IF(OR(E836="",L836=""),"",L836-IF(N836="",0,N836))</f>
        <v/>
      </c>
      <c r="P836" s="26" t="n"/>
      <c r="Q836" s="23" t="n"/>
      <c r="R836" s="28" t="n"/>
      <c r="S836" s="22">
        <f>IF(OR(R836="",O836=""),"",IF(ROUND(R836,2)=ROUND(O836,2),"OK","CHECK"))</f>
        <v/>
      </c>
      <c r="T836" s="31">
        <f>IF(OR(R836="",O836=""),"",R836-O836)</f>
        <v/>
      </c>
      <c r="U836" s="19" t="n"/>
      <c r="V836" s="23" t="n"/>
      <c r="W836" s="32">
        <f>IF(V836="","",IFERROR(VLOOKUP(V836,'Challan Master'!$B$5:$D$124,3,FALSE),""))</f>
        <v/>
      </c>
      <c r="X836" s="22">
        <f>IF(V836="","",IFERROR(VLOOKUP(V836,'Challan Master'!$B$5:$D$124,2,FALSE),""))</f>
        <v/>
      </c>
      <c r="Y836" s="23" t="n"/>
    </row>
    <row r="837">
      <c r="A837" s="22">
        <f>IF(C837="","",ROW()-4)</f>
        <v/>
      </c>
      <c r="B837" s="22">
        <f>IF(C837="","",IF(MONTH(C837)&lt;=3,"Q4",IF(MONTH(C837)&lt;=6,"Q1",IF(MONTH(C837)&lt;=9,"Q2","Q3"))))</f>
        <v/>
      </c>
      <c r="C837" s="26" t="n"/>
      <c r="D837" s="23" t="n"/>
      <c r="E837" s="19" t="n"/>
      <c r="F837" s="22">
        <f>IF(E837="","",IFERROR(VLOOKUP(E837,'Vendor Master'!$B$5:$Q$54,2,FALSE),""))</f>
        <v/>
      </c>
      <c r="G837" s="22">
        <f>IF(E837="","",IFERROR(VLOOKUP(E837,'Vendor Master'!$B$5:$Q$54,4,FALSE),""))</f>
        <v/>
      </c>
      <c r="H837" s="20">
        <f>IF(E837="","",IFERROR(VLOOKUP(G837,'Rate Master'!$B$5:$C$16,2,FALSE),""))</f>
        <v/>
      </c>
      <c r="I837" s="28" t="n"/>
      <c r="J837" s="29">
        <f>IF(E837="","",IFERROR(IF(VLOOKUP(E837,'Vendor Master'!$B$5:$Q$54,12,FALSE)="Y",VLOOKUP(E837,'Vendor Master'!$B$5:$Q$54,14,FALSE),0),""))</f>
        <v/>
      </c>
      <c r="K837" s="30">
        <f>IF(OR(E837="",I837="",J837=""),"",I837*J837)</f>
        <v/>
      </c>
      <c r="L837" s="30">
        <f>IF(OR(E837="",I837=""),"",I837+IF(K837="",0,K837))</f>
        <v/>
      </c>
      <c r="M837" s="25">
        <f>IF(E837="","",IFERROR(IF(F837="",0.2,IF(AND(VLOOKUP(E837,'Vendor Master'!$B$5:$Q$54,7,FALSE)="Y",C837&gt;=VLOOKUP(E837,'Vendor Master'!$B$5:$Q$54,9,FALSE),C837&lt;=VLOOKUP(E837,'Vendor Master'!$B$5:$Q$54,10,FALSE)),VLOOKUP(E837,'Vendor Master'!$B$5:$Q$54,11,FALSE),VLOOKUP(E837,'Vendor Master'!$B$5:$Q$54,6,FALSE))),""))</f>
        <v/>
      </c>
      <c r="N837" s="30">
        <f>IF(OR(E837="",I837="",M837=""),"",I837*M837)</f>
        <v/>
      </c>
      <c r="O837" s="30">
        <f>IF(OR(E837="",L837=""),"",L837-IF(N837="",0,N837))</f>
        <v/>
      </c>
      <c r="P837" s="26" t="n"/>
      <c r="Q837" s="23" t="n"/>
      <c r="R837" s="28" t="n"/>
      <c r="S837" s="22">
        <f>IF(OR(R837="",O837=""),"",IF(ROUND(R837,2)=ROUND(O837,2),"OK","CHECK"))</f>
        <v/>
      </c>
      <c r="T837" s="31">
        <f>IF(OR(R837="",O837=""),"",R837-O837)</f>
        <v/>
      </c>
      <c r="U837" s="19" t="n"/>
      <c r="V837" s="23" t="n"/>
      <c r="W837" s="32">
        <f>IF(V837="","",IFERROR(VLOOKUP(V837,'Challan Master'!$B$5:$D$124,3,FALSE),""))</f>
        <v/>
      </c>
      <c r="X837" s="22">
        <f>IF(V837="","",IFERROR(VLOOKUP(V837,'Challan Master'!$B$5:$D$124,2,FALSE),""))</f>
        <v/>
      </c>
      <c r="Y837" s="23" t="n"/>
    </row>
    <row r="838">
      <c r="A838" s="22">
        <f>IF(C838="","",ROW()-4)</f>
        <v/>
      </c>
      <c r="B838" s="22">
        <f>IF(C838="","",IF(MONTH(C838)&lt;=3,"Q4",IF(MONTH(C838)&lt;=6,"Q1",IF(MONTH(C838)&lt;=9,"Q2","Q3"))))</f>
        <v/>
      </c>
      <c r="C838" s="26" t="n"/>
      <c r="D838" s="23" t="n"/>
      <c r="E838" s="19" t="n"/>
      <c r="F838" s="22">
        <f>IF(E838="","",IFERROR(VLOOKUP(E838,'Vendor Master'!$B$5:$Q$54,2,FALSE),""))</f>
        <v/>
      </c>
      <c r="G838" s="22">
        <f>IF(E838="","",IFERROR(VLOOKUP(E838,'Vendor Master'!$B$5:$Q$54,4,FALSE),""))</f>
        <v/>
      </c>
      <c r="H838" s="20">
        <f>IF(E838="","",IFERROR(VLOOKUP(G838,'Rate Master'!$B$5:$C$16,2,FALSE),""))</f>
        <v/>
      </c>
      <c r="I838" s="28" t="n"/>
      <c r="J838" s="29">
        <f>IF(E838="","",IFERROR(IF(VLOOKUP(E838,'Vendor Master'!$B$5:$Q$54,12,FALSE)="Y",VLOOKUP(E838,'Vendor Master'!$B$5:$Q$54,14,FALSE),0),""))</f>
        <v/>
      </c>
      <c r="K838" s="30">
        <f>IF(OR(E838="",I838="",J838=""),"",I838*J838)</f>
        <v/>
      </c>
      <c r="L838" s="30">
        <f>IF(OR(E838="",I838=""),"",I838+IF(K838="",0,K838))</f>
        <v/>
      </c>
      <c r="M838" s="25">
        <f>IF(E838="","",IFERROR(IF(F838="",0.2,IF(AND(VLOOKUP(E838,'Vendor Master'!$B$5:$Q$54,7,FALSE)="Y",C838&gt;=VLOOKUP(E838,'Vendor Master'!$B$5:$Q$54,9,FALSE),C838&lt;=VLOOKUP(E838,'Vendor Master'!$B$5:$Q$54,10,FALSE)),VLOOKUP(E838,'Vendor Master'!$B$5:$Q$54,11,FALSE),VLOOKUP(E838,'Vendor Master'!$B$5:$Q$54,6,FALSE))),""))</f>
        <v/>
      </c>
      <c r="N838" s="30">
        <f>IF(OR(E838="",I838="",M838=""),"",I838*M838)</f>
        <v/>
      </c>
      <c r="O838" s="30">
        <f>IF(OR(E838="",L838=""),"",L838-IF(N838="",0,N838))</f>
        <v/>
      </c>
      <c r="P838" s="26" t="n"/>
      <c r="Q838" s="23" t="n"/>
      <c r="R838" s="28" t="n"/>
      <c r="S838" s="22">
        <f>IF(OR(R838="",O838=""),"",IF(ROUND(R838,2)=ROUND(O838,2),"OK","CHECK"))</f>
        <v/>
      </c>
      <c r="T838" s="31">
        <f>IF(OR(R838="",O838=""),"",R838-O838)</f>
        <v/>
      </c>
      <c r="U838" s="19" t="n"/>
      <c r="V838" s="23" t="n"/>
      <c r="W838" s="32">
        <f>IF(V838="","",IFERROR(VLOOKUP(V838,'Challan Master'!$B$5:$D$124,3,FALSE),""))</f>
        <v/>
      </c>
      <c r="X838" s="22">
        <f>IF(V838="","",IFERROR(VLOOKUP(V838,'Challan Master'!$B$5:$D$124,2,FALSE),""))</f>
        <v/>
      </c>
      <c r="Y838" s="23" t="n"/>
    </row>
    <row r="839">
      <c r="A839" s="22">
        <f>IF(C839="","",ROW()-4)</f>
        <v/>
      </c>
      <c r="B839" s="22">
        <f>IF(C839="","",IF(MONTH(C839)&lt;=3,"Q4",IF(MONTH(C839)&lt;=6,"Q1",IF(MONTH(C839)&lt;=9,"Q2","Q3"))))</f>
        <v/>
      </c>
      <c r="C839" s="26" t="n"/>
      <c r="D839" s="23" t="n"/>
      <c r="E839" s="19" t="n"/>
      <c r="F839" s="22">
        <f>IF(E839="","",IFERROR(VLOOKUP(E839,'Vendor Master'!$B$5:$Q$54,2,FALSE),""))</f>
        <v/>
      </c>
      <c r="G839" s="22">
        <f>IF(E839="","",IFERROR(VLOOKUP(E839,'Vendor Master'!$B$5:$Q$54,4,FALSE),""))</f>
        <v/>
      </c>
      <c r="H839" s="20">
        <f>IF(E839="","",IFERROR(VLOOKUP(G839,'Rate Master'!$B$5:$C$16,2,FALSE),""))</f>
        <v/>
      </c>
      <c r="I839" s="28" t="n"/>
      <c r="J839" s="29">
        <f>IF(E839="","",IFERROR(IF(VLOOKUP(E839,'Vendor Master'!$B$5:$Q$54,12,FALSE)="Y",VLOOKUP(E839,'Vendor Master'!$B$5:$Q$54,14,FALSE),0),""))</f>
        <v/>
      </c>
      <c r="K839" s="30">
        <f>IF(OR(E839="",I839="",J839=""),"",I839*J839)</f>
        <v/>
      </c>
      <c r="L839" s="30">
        <f>IF(OR(E839="",I839=""),"",I839+IF(K839="",0,K839))</f>
        <v/>
      </c>
      <c r="M839" s="25">
        <f>IF(E839="","",IFERROR(IF(F839="",0.2,IF(AND(VLOOKUP(E839,'Vendor Master'!$B$5:$Q$54,7,FALSE)="Y",C839&gt;=VLOOKUP(E839,'Vendor Master'!$B$5:$Q$54,9,FALSE),C839&lt;=VLOOKUP(E839,'Vendor Master'!$B$5:$Q$54,10,FALSE)),VLOOKUP(E839,'Vendor Master'!$B$5:$Q$54,11,FALSE),VLOOKUP(E839,'Vendor Master'!$B$5:$Q$54,6,FALSE))),""))</f>
        <v/>
      </c>
      <c r="N839" s="30">
        <f>IF(OR(E839="",I839="",M839=""),"",I839*M839)</f>
        <v/>
      </c>
      <c r="O839" s="30">
        <f>IF(OR(E839="",L839=""),"",L839-IF(N839="",0,N839))</f>
        <v/>
      </c>
      <c r="P839" s="26" t="n"/>
      <c r="Q839" s="23" t="n"/>
      <c r="R839" s="28" t="n"/>
      <c r="S839" s="22">
        <f>IF(OR(R839="",O839=""),"",IF(ROUND(R839,2)=ROUND(O839,2),"OK","CHECK"))</f>
        <v/>
      </c>
      <c r="T839" s="31">
        <f>IF(OR(R839="",O839=""),"",R839-O839)</f>
        <v/>
      </c>
      <c r="U839" s="19" t="n"/>
      <c r="V839" s="23" t="n"/>
      <c r="W839" s="32">
        <f>IF(V839="","",IFERROR(VLOOKUP(V839,'Challan Master'!$B$5:$D$124,3,FALSE),""))</f>
        <v/>
      </c>
      <c r="X839" s="22">
        <f>IF(V839="","",IFERROR(VLOOKUP(V839,'Challan Master'!$B$5:$D$124,2,FALSE),""))</f>
        <v/>
      </c>
      <c r="Y839" s="23" t="n"/>
    </row>
    <row r="840">
      <c r="A840" s="22">
        <f>IF(C840="","",ROW()-4)</f>
        <v/>
      </c>
      <c r="B840" s="22">
        <f>IF(C840="","",IF(MONTH(C840)&lt;=3,"Q4",IF(MONTH(C840)&lt;=6,"Q1",IF(MONTH(C840)&lt;=9,"Q2","Q3"))))</f>
        <v/>
      </c>
      <c r="C840" s="26" t="n"/>
      <c r="D840" s="23" t="n"/>
      <c r="E840" s="19" t="n"/>
      <c r="F840" s="22">
        <f>IF(E840="","",IFERROR(VLOOKUP(E840,'Vendor Master'!$B$5:$Q$54,2,FALSE),""))</f>
        <v/>
      </c>
      <c r="G840" s="22">
        <f>IF(E840="","",IFERROR(VLOOKUP(E840,'Vendor Master'!$B$5:$Q$54,4,FALSE),""))</f>
        <v/>
      </c>
      <c r="H840" s="20">
        <f>IF(E840="","",IFERROR(VLOOKUP(G840,'Rate Master'!$B$5:$C$16,2,FALSE),""))</f>
        <v/>
      </c>
      <c r="I840" s="28" t="n"/>
      <c r="J840" s="29">
        <f>IF(E840="","",IFERROR(IF(VLOOKUP(E840,'Vendor Master'!$B$5:$Q$54,12,FALSE)="Y",VLOOKUP(E840,'Vendor Master'!$B$5:$Q$54,14,FALSE),0),""))</f>
        <v/>
      </c>
      <c r="K840" s="30">
        <f>IF(OR(E840="",I840="",J840=""),"",I840*J840)</f>
        <v/>
      </c>
      <c r="L840" s="30">
        <f>IF(OR(E840="",I840=""),"",I840+IF(K840="",0,K840))</f>
        <v/>
      </c>
      <c r="M840" s="25">
        <f>IF(E840="","",IFERROR(IF(F840="",0.2,IF(AND(VLOOKUP(E840,'Vendor Master'!$B$5:$Q$54,7,FALSE)="Y",C840&gt;=VLOOKUP(E840,'Vendor Master'!$B$5:$Q$54,9,FALSE),C840&lt;=VLOOKUP(E840,'Vendor Master'!$B$5:$Q$54,10,FALSE)),VLOOKUP(E840,'Vendor Master'!$B$5:$Q$54,11,FALSE),VLOOKUP(E840,'Vendor Master'!$B$5:$Q$54,6,FALSE))),""))</f>
        <v/>
      </c>
      <c r="N840" s="30">
        <f>IF(OR(E840="",I840="",M840=""),"",I840*M840)</f>
        <v/>
      </c>
      <c r="O840" s="30">
        <f>IF(OR(E840="",L840=""),"",L840-IF(N840="",0,N840))</f>
        <v/>
      </c>
      <c r="P840" s="26" t="n"/>
      <c r="Q840" s="23" t="n"/>
      <c r="R840" s="28" t="n"/>
      <c r="S840" s="22">
        <f>IF(OR(R840="",O840=""),"",IF(ROUND(R840,2)=ROUND(O840,2),"OK","CHECK"))</f>
        <v/>
      </c>
      <c r="T840" s="31">
        <f>IF(OR(R840="",O840=""),"",R840-O840)</f>
        <v/>
      </c>
      <c r="U840" s="19" t="n"/>
      <c r="V840" s="23" t="n"/>
      <c r="W840" s="32">
        <f>IF(V840="","",IFERROR(VLOOKUP(V840,'Challan Master'!$B$5:$D$124,3,FALSE),""))</f>
        <v/>
      </c>
      <c r="X840" s="22">
        <f>IF(V840="","",IFERROR(VLOOKUP(V840,'Challan Master'!$B$5:$D$124,2,FALSE),""))</f>
        <v/>
      </c>
      <c r="Y840" s="23" t="n"/>
    </row>
    <row r="841">
      <c r="A841" s="22">
        <f>IF(C841="","",ROW()-4)</f>
        <v/>
      </c>
      <c r="B841" s="22">
        <f>IF(C841="","",IF(MONTH(C841)&lt;=3,"Q4",IF(MONTH(C841)&lt;=6,"Q1",IF(MONTH(C841)&lt;=9,"Q2","Q3"))))</f>
        <v/>
      </c>
      <c r="C841" s="26" t="n"/>
      <c r="D841" s="23" t="n"/>
      <c r="E841" s="19" t="n"/>
      <c r="F841" s="22">
        <f>IF(E841="","",IFERROR(VLOOKUP(E841,'Vendor Master'!$B$5:$Q$54,2,FALSE),""))</f>
        <v/>
      </c>
      <c r="G841" s="22">
        <f>IF(E841="","",IFERROR(VLOOKUP(E841,'Vendor Master'!$B$5:$Q$54,4,FALSE),""))</f>
        <v/>
      </c>
      <c r="H841" s="20">
        <f>IF(E841="","",IFERROR(VLOOKUP(G841,'Rate Master'!$B$5:$C$16,2,FALSE),""))</f>
        <v/>
      </c>
      <c r="I841" s="28" t="n"/>
      <c r="J841" s="29">
        <f>IF(E841="","",IFERROR(IF(VLOOKUP(E841,'Vendor Master'!$B$5:$Q$54,12,FALSE)="Y",VLOOKUP(E841,'Vendor Master'!$B$5:$Q$54,14,FALSE),0),""))</f>
        <v/>
      </c>
      <c r="K841" s="30">
        <f>IF(OR(E841="",I841="",J841=""),"",I841*J841)</f>
        <v/>
      </c>
      <c r="L841" s="30">
        <f>IF(OR(E841="",I841=""),"",I841+IF(K841="",0,K841))</f>
        <v/>
      </c>
      <c r="M841" s="25">
        <f>IF(E841="","",IFERROR(IF(F841="",0.2,IF(AND(VLOOKUP(E841,'Vendor Master'!$B$5:$Q$54,7,FALSE)="Y",C841&gt;=VLOOKUP(E841,'Vendor Master'!$B$5:$Q$54,9,FALSE),C841&lt;=VLOOKUP(E841,'Vendor Master'!$B$5:$Q$54,10,FALSE)),VLOOKUP(E841,'Vendor Master'!$B$5:$Q$54,11,FALSE),VLOOKUP(E841,'Vendor Master'!$B$5:$Q$54,6,FALSE))),""))</f>
        <v/>
      </c>
      <c r="N841" s="30">
        <f>IF(OR(E841="",I841="",M841=""),"",I841*M841)</f>
        <v/>
      </c>
      <c r="O841" s="30">
        <f>IF(OR(E841="",L841=""),"",L841-IF(N841="",0,N841))</f>
        <v/>
      </c>
      <c r="P841" s="26" t="n"/>
      <c r="Q841" s="23" t="n"/>
      <c r="R841" s="28" t="n"/>
      <c r="S841" s="22">
        <f>IF(OR(R841="",O841=""),"",IF(ROUND(R841,2)=ROUND(O841,2),"OK","CHECK"))</f>
        <v/>
      </c>
      <c r="T841" s="31">
        <f>IF(OR(R841="",O841=""),"",R841-O841)</f>
        <v/>
      </c>
      <c r="U841" s="19" t="n"/>
      <c r="V841" s="23" t="n"/>
      <c r="W841" s="32">
        <f>IF(V841="","",IFERROR(VLOOKUP(V841,'Challan Master'!$B$5:$D$124,3,FALSE),""))</f>
        <v/>
      </c>
      <c r="X841" s="22">
        <f>IF(V841="","",IFERROR(VLOOKUP(V841,'Challan Master'!$B$5:$D$124,2,FALSE),""))</f>
        <v/>
      </c>
      <c r="Y841" s="23" t="n"/>
    </row>
    <row r="842">
      <c r="A842" s="22">
        <f>IF(C842="","",ROW()-4)</f>
        <v/>
      </c>
      <c r="B842" s="22">
        <f>IF(C842="","",IF(MONTH(C842)&lt;=3,"Q4",IF(MONTH(C842)&lt;=6,"Q1",IF(MONTH(C842)&lt;=9,"Q2","Q3"))))</f>
        <v/>
      </c>
      <c r="C842" s="26" t="n"/>
      <c r="D842" s="23" t="n"/>
      <c r="E842" s="19" t="n"/>
      <c r="F842" s="22">
        <f>IF(E842="","",IFERROR(VLOOKUP(E842,'Vendor Master'!$B$5:$Q$54,2,FALSE),""))</f>
        <v/>
      </c>
      <c r="G842" s="22">
        <f>IF(E842="","",IFERROR(VLOOKUP(E842,'Vendor Master'!$B$5:$Q$54,4,FALSE),""))</f>
        <v/>
      </c>
      <c r="H842" s="20">
        <f>IF(E842="","",IFERROR(VLOOKUP(G842,'Rate Master'!$B$5:$C$16,2,FALSE),""))</f>
        <v/>
      </c>
      <c r="I842" s="28" t="n"/>
      <c r="J842" s="29">
        <f>IF(E842="","",IFERROR(IF(VLOOKUP(E842,'Vendor Master'!$B$5:$Q$54,12,FALSE)="Y",VLOOKUP(E842,'Vendor Master'!$B$5:$Q$54,14,FALSE),0),""))</f>
        <v/>
      </c>
      <c r="K842" s="30">
        <f>IF(OR(E842="",I842="",J842=""),"",I842*J842)</f>
        <v/>
      </c>
      <c r="L842" s="30">
        <f>IF(OR(E842="",I842=""),"",I842+IF(K842="",0,K842))</f>
        <v/>
      </c>
      <c r="M842" s="25">
        <f>IF(E842="","",IFERROR(IF(F842="",0.2,IF(AND(VLOOKUP(E842,'Vendor Master'!$B$5:$Q$54,7,FALSE)="Y",C842&gt;=VLOOKUP(E842,'Vendor Master'!$B$5:$Q$54,9,FALSE),C842&lt;=VLOOKUP(E842,'Vendor Master'!$B$5:$Q$54,10,FALSE)),VLOOKUP(E842,'Vendor Master'!$B$5:$Q$54,11,FALSE),VLOOKUP(E842,'Vendor Master'!$B$5:$Q$54,6,FALSE))),""))</f>
        <v/>
      </c>
      <c r="N842" s="30">
        <f>IF(OR(E842="",I842="",M842=""),"",I842*M842)</f>
        <v/>
      </c>
      <c r="O842" s="30">
        <f>IF(OR(E842="",L842=""),"",L842-IF(N842="",0,N842))</f>
        <v/>
      </c>
      <c r="P842" s="26" t="n"/>
      <c r="Q842" s="23" t="n"/>
      <c r="R842" s="28" t="n"/>
      <c r="S842" s="22">
        <f>IF(OR(R842="",O842=""),"",IF(ROUND(R842,2)=ROUND(O842,2),"OK","CHECK"))</f>
        <v/>
      </c>
      <c r="T842" s="31">
        <f>IF(OR(R842="",O842=""),"",R842-O842)</f>
        <v/>
      </c>
      <c r="U842" s="19" t="n"/>
      <c r="V842" s="23" t="n"/>
      <c r="W842" s="32">
        <f>IF(V842="","",IFERROR(VLOOKUP(V842,'Challan Master'!$B$5:$D$124,3,FALSE),""))</f>
        <v/>
      </c>
      <c r="X842" s="22">
        <f>IF(V842="","",IFERROR(VLOOKUP(V842,'Challan Master'!$B$5:$D$124,2,FALSE),""))</f>
        <v/>
      </c>
      <c r="Y842" s="23" t="n"/>
    </row>
    <row r="843">
      <c r="A843" s="22">
        <f>IF(C843="","",ROW()-4)</f>
        <v/>
      </c>
      <c r="B843" s="22">
        <f>IF(C843="","",IF(MONTH(C843)&lt;=3,"Q4",IF(MONTH(C843)&lt;=6,"Q1",IF(MONTH(C843)&lt;=9,"Q2","Q3"))))</f>
        <v/>
      </c>
      <c r="C843" s="26" t="n"/>
      <c r="D843" s="23" t="n"/>
      <c r="E843" s="19" t="n"/>
      <c r="F843" s="22">
        <f>IF(E843="","",IFERROR(VLOOKUP(E843,'Vendor Master'!$B$5:$Q$54,2,FALSE),""))</f>
        <v/>
      </c>
      <c r="G843" s="22">
        <f>IF(E843="","",IFERROR(VLOOKUP(E843,'Vendor Master'!$B$5:$Q$54,4,FALSE),""))</f>
        <v/>
      </c>
      <c r="H843" s="20">
        <f>IF(E843="","",IFERROR(VLOOKUP(G843,'Rate Master'!$B$5:$C$16,2,FALSE),""))</f>
        <v/>
      </c>
      <c r="I843" s="28" t="n"/>
      <c r="J843" s="29">
        <f>IF(E843="","",IFERROR(IF(VLOOKUP(E843,'Vendor Master'!$B$5:$Q$54,12,FALSE)="Y",VLOOKUP(E843,'Vendor Master'!$B$5:$Q$54,14,FALSE),0),""))</f>
        <v/>
      </c>
      <c r="K843" s="30">
        <f>IF(OR(E843="",I843="",J843=""),"",I843*J843)</f>
        <v/>
      </c>
      <c r="L843" s="30">
        <f>IF(OR(E843="",I843=""),"",I843+IF(K843="",0,K843))</f>
        <v/>
      </c>
      <c r="M843" s="25">
        <f>IF(E843="","",IFERROR(IF(F843="",0.2,IF(AND(VLOOKUP(E843,'Vendor Master'!$B$5:$Q$54,7,FALSE)="Y",C843&gt;=VLOOKUP(E843,'Vendor Master'!$B$5:$Q$54,9,FALSE),C843&lt;=VLOOKUP(E843,'Vendor Master'!$B$5:$Q$54,10,FALSE)),VLOOKUP(E843,'Vendor Master'!$B$5:$Q$54,11,FALSE),VLOOKUP(E843,'Vendor Master'!$B$5:$Q$54,6,FALSE))),""))</f>
        <v/>
      </c>
      <c r="N843" s="30">
        <f>IF(OR(E843="",I843="",M843=""),"",I843*M843)</f>
        <v/>
      </c>
      <c r="O843" s="30">
        <f>IF(OR(E843="",L843=""),"",L843-IF(N843="",0,N843))</f>
        <v/>
      </c>
      <c r="P843" s="26" t="n"/>
      <c r="Q843" s="23" t="n"/>
      <c r="R843" s="28" t="n"/>
      <c r="S843" s="22">
        <f>IF(OR(R843="",O843=""),"",IF(ROUND(R843,2)=ROUND(O843,2),"OK","CHECK"))</f>
        <v/>
      </c>
      <c r="T843" s="31">
        <f>IF(OR(R843="",O843=""),"",R843-O843)</f>
        <v/>
      </c>
      <c r="U843" s="19" t="n"/>
      <c r="V843" s="23" t="n"/>
      <c r="W843" s="32">
        <f>IF(V843="","",IFERROR(VLOOKUP(V843,'Challan Master'!$B$5:$D$124,3,FALSE),""))</f>
        <v/>
      </c>
      <c r="X843" s="22">
        <f>IF(V843="","",IFERROR(VLOOKUP(V843,'Challan Master'!$B$5:$D$124,2,FALSE),""))</f>
        <v/>
      </c>
      <c r="Y843" s="23" t="n"/>
    </row>
    <row r="844">
      <c r="A844" s="22">
        <f>IF(C844="","",ROW()-4)</f>
        <v/>
      </c>
      <c r="B844" s="22">
        <f>IF(C844="","",IF(MONTH(C844)&lt;=3,"Q4",IF(MONTH(C844)&lt;=6,"Q1",IF(MONTH(C844)&lt;=9,"Q2","Q3"))))</f>
        <v/>
      </c>
      <c r="C844" s="26" t="n"/>
      <c r="D844" s="23" t="n"/>
      <c r="E844" s="19" t="n"/>
      <c r="F844" s="22">
        <f>IF(E844="","",IFERROR(VLOOKUP(E844,'Vendor Master'!$B$5:$Q$54,2,FALSE),""))</f>
        <v/>
      </c>
      <c r="G844" s="22">
        <f>IF(E844="","",IFERROR(VLOOKUP(E844,'Vendor Master'!$B$5:$Q$54,4,FALSE),""))</f>
        <v/>
      </c>
      <c r="H844" s="20">
        <f>IF(E844="","",IFERROR(VLOOKUP(G844,'Rate Master'!$B$5:$C$16,2,FALSE),""))</f>
        <v/>
      </c>
      <c r="I844" s="28" t="n"/>
      <c r="J844" s="29">
        <f>IF(E844="","",IFERROR(IF(VLOOKUP(E844,'Vendor Master'!$B$5:$Q$54,12,FALSE)="Y",VLOOKUP(E844,'Vendor Master'!$B$5:$Q$54,14,FALSE),0),""))</f>
        <v/>
      </c>
      <c r="K844" s="30">
        <f>IF(OR(E844="",I844="",J844=""),"",I844*J844)</f>
        <v/>
      </c>
      <c r="L844" s="30">
        <f>IF(OR(E844="",I844=""),"",I844+IF(K844="",0,K844))</f>
        <v/>
      </c>
      <c r="M844" s="25">
        <f>IF(E844="","",IFERROR(IF(F844="",0.2,IF(AND(VLOOKUP(E844,'Vendor Master'!$B$5:$Q$54,7,FALSE)="Y",C844&gt;=VLOOKUP(E844,'Vendor Master'!$B$5:$Q$54,9,FALSE),C844&lt;=VLOOKUP(E844,'Vendor Master'!$B$5:$Q$54,10,FALSE)),VLOOKUP(E844,'Vendor Master'!$B$5:$Q$54,11,FALSE),VLOOKUP(E844,'Vendor Master'!$B$5:$Q$54,6,FALSE))),""))</f>
        <v/>
      </c>
      <c r="N844" s="30">
        <f>IF(OR(E844="",I844="",M844=""),"",I844*M844)</f>
        <v/>
      </c>
      <c r="O844" s="30">
        <f>IF(OR(E844="",L844=""),"",L844-IF(N844="",0,N844))</f>
        <v/>
      </c>
      <c r="P844" s="26" t="n"/>
      <c r="Q844" s="23" t="n"/>
      <c r="R844" s="28" t="n"/>
      <c r="S844" s="22">
        <f>IF(OR(R844="",O844=""),"",IF(ROUND(R844,2)=ROUND(O844,2),"OK","CHECK"))</f>
        <v/>
      </c>
      <c r="T844" s="31">
        <f>IF(OR(R844="",O844=""),"",R844-O844)</f>
        <v/>
      </c>
      <c r="U844" s="19" t="n"/>
      <c r="V844" s="23" t="n"/>
      <c r="W844" s="32">
        <f>IF(V844="","",IFERROR(VLOOKUP(V844,'Challan Master'!$B$5:$D$124,3,FALSE),""))</f>
        <v/>
      </c>
      <c r="X844" s="22">
        <f>IF(V844="","",IFERROR(VLOOKUP(V844,'Challan Master'!$B$5:$D$124,2,FALSE),""))</f>
        <v/>
      </c>
      <c r="Y844" s="23" t="n"/>
    </row>
    <row r="845">
      <c r="A845" s="22">
        <f>IF(C845="","",ROW()-4)</f>
        <v/>
      </c>
      <c r="B845" s="22">
        <f>IF(C845="","",IF(MONTH(C845)&lt;=3,"Q4",IF(MONTH(C845)&lt;=6,"Q1",IF(MONTH(C845)&lt;=9,"Q2","Q3"))))</f>
        <v/>
      </c>
      <c r="C845" s="26" t="n"/>
      <c r="D845" s="23" t="n"/>
      <c r="E845" s="19" t="n"/>
      <c r="F845" s="22">
        <f>IF(E845="","",IFERROR(VLOOKUP(E845,'Vendor Master'!$B$5:$Q$54,2,FALSE),""))</f>
        <v/>
      </c>
      <c r="G845" s="22">
        <f>IF(E845="","",IFERROR(VLOOKUP(E845,'Vendor Master'!$B$5:$Q$54,4,FALSE),""))</f>
        <v/>
      </c>
      <c r="H845" s="20">
        <f>IF(E845="","",IFERROR(VLOOKUP(G845,'Rate Master'!$B$5:$C$16,2,FALSE),""))</f>
        <v/>
      </c>
      <c r="I845" s="28" t="n"/>
      <c r="J845" s="29">
        <f>IF(E845="","",IFERROR(IF(VLOOKUP(E845,'Vendor Master'!$B$5:$Q$54,12,FALSE)="Y",VLOOKUP(E845,'Vendor Master'!$B$5:$Q$54,14,FALSE),0),""))</f>
        <v/>
      </c>
      <c r="K845" s="30">
        <f>IF(OR(E845="",I845="",J845=""),"",I845*J845)</f>
        <v/>
      </c>
      <c r="L845" s="30">
        <f>IF(OR(E845="",I845=""),"",I845+IF(K845="",0,K845))</f>
        <v/>
      </c>
      <c r="M845" s="25">
        <f>IF(E845="","",IFERROR(IF(F845="",0.2,IF(AND(VLOOKUP(E845,'Vendor Master'!$B$5:$Q$54,7,FALSE)="Y",C845&gt;=VLOOKUP(E845,'Vendor Master'!$B$5:$Q$54,9,FALSE),C845&lt;=VLOOKUP(E845,'Vendor Master'!$B$5:$Q$54,10,FALSE)),VLOOKUP(E845,'Vendor Master'!$B$5:$Q$54,11,FALSE),VLOOKUP(E845,'Vendor Master'!$B$5:$Q$54,6,FALSE))),""))</f>
        <v/>
      </c>
      <c r="N845" s="30">
        <f>IF(OR(E845="",I845="",M845=""),"",I845*M845)</f>
        <v/>
      </c>
      <c r="O845" s="30">
        <f>IF(OR(E845="",L845=""),"",L845-IF(N845="",0,N845))</f>
        <v/>
      </c>
      <c r="P845" s="26" t="n"/>
      <c r="Q845" s="23" t="n"/>
      <c r="R845" s="28" t="n"/>
      <c r="S845" s="22">
        <f>IF(OR(R845="",O845=""),"",IF(ROUND(R845,2)=ROUND(O845,2),"OK","CHECK"))</f>
        <v/>
      </c>
      <c r="T845" s="31">
        <f>IF(OR(R845="",O845=""),"",R845-O845)</f>
        <v/>
      </c>
      <c r="U845" s="19" t="n"/>
      <c r="V845" s="23" t="n"/>
      <c r="W845" s="32">
        <f>IF(V845="","",IFERROR(VLOOKUP(V845,'Challan Master'!$B$5:$D$124,3,FALSE),""))</f>
        <v/>
      </c>
      <c r="X845" s="22">
        <f>IF(V845="","",IFERROR(VLOOKUP(V845,'Challan Master'!$B$5:$D$124,2,FALSE),""))</f>
        <v/>
      </c>
      <c r="Y845" s="23" t="n"/>
    </row>
    <row r="846">
      <c r="A846" s="22">
        <f>IF(C846="","",ROW()-4)</f>
        <v/>
      </c>
      <c r="B846" s="22">
        <f>IF(C846="","",IF(MONTH(C846)&lt;=3,"Q4",IF(MONTH(C846)&lt;=6,"Q1",IF(MONTH(C846)&lt;=9,"Q2","Q3"))))</f>
        <v/>
      </c>
      <c r="C846" s="26" t="n"/>
      <c r="D846" s="23" t="n"/>
      <c r="E846" s="19" t="n"/>
      <c r="F846" s="22">
        <f>IF(E846="","",IFERROR(VLOOKUP(E846,'Vendor Master'!$B$5:$Q$54,2,FALSE),""))</f>
        <v/>
      </c>
      <c r="G846" s="22">
        <f>IF(E846="","",IFERROR(VLOOKUP(E846,'Vendor Master'!$B$5:$Q$54,4,FALSE),""))</f>
        <v/>
      </c>
      <c r="H846" s="20">
        <f>IF(E846="","",IFERROR(VLOOKUP(G846,'Rate Master'!$B$5:$C$16,2,FALSE),""))</f>
        <v/>
      </c>
      <c r="I846" s="28" t="n"/>
      <c r="J846" s="29">
        <f>IF(E846="","",IFERROR(IF(VLOOKUP(E846,'Vendor Master'!$B$5:$Q$54,12,FALSE)="Y",VLOOKUP(E846,'Vendor Master'!$B$5:$Q$54,14,FALSE),0),""))</f>
        <v/>
      </c>
      <c r="K846" s="30">
        <f>IF(OR(E846="",I846="",J846=""),"",I846*J846)</f>
        <v/>
      </c>
      <c r="L846" s="30">
        <f>IF(OR(E846="",I846=""),"",I846+IF(K846="",0,K846))</f>
        <v/>
      </c>
      <c r="M846" s="25">
        <f>IF(E846="","",IFERROR(IF(F846="",0.2,IF(AND(VLOOKUP(E846,'Vendor Master'!$B$5:$Q$54,7,FALSE)="Y",C846&gt;=VLOOKUP(E846,'Vendor Master'!$B$5:$Q$54,9,FALSE),C846&lt;=VLOOKUP(E846,'Vendor Master'!$B$5:$Q$54,10,FALSE)),VLOOKUP(E846,'Vendor Master'!$B$5:$Q$54,11,FALSE),VLOOKUP(E846,'Vendor Master'!$B$5:$Q$54,6,FALSE))),""))</f>
        <v/>
      </c>
      <c r="N846" s="30">
        <f>IF(OR(E846="",I846="",M846=""),"",I846*M846)</f>
        <v/>
      </c>
      <c r="O846" s="30">
        <f>IF(OR(E846="",L846=""),"",L846-IF(N846="",0,N846))</f>
        <v/>
      </c>
      <c r="P846" s="26" t="n"/>
      <c r="Q846" s="23" t="n"/>
      <c r="R846" s="28" t="n"/>
      <c r="S846" s="22">
        <f>IF(OR(R846="",O846=""),"",IF(ROUND(R846,2)=ROUND(O846,2),"OK","CHECK"))</f>
        <v/>
      </c>
      <c r="T846" s="31">
        <f>IF(OR(R846="",O846=""),"",R846-O846)</f>
        <v/>
      </c>
      <c r="U846" s="19" t="n"/>
      <c r="V846" s="23" t="n"/>
      <c r="W846" s="32">
        <f>IF(V846="","",IFERROR(VLOOKUP(V846,'Challan Master'!$B$5:$D$124,3,FALSE),""))</f>
        <v/>
      </c>
      <c r="X846" s="22">
        <f>IF(V846="","",IFERROR(VLOOKUP(V846,'Challan Master'!$B$5:$D$124,2,FALSE),""))</f>
        <v/>
      </c>
      <c r="Y846" s="23" t="n"/>
    </row>
    <row r="847">
      <c r="A847" s="22">
        <f>IF(C847="","",ROW()-4)</f>
        <v/>
      </c>
      <c r="B847" s="22">
        <f>IF(C847="","",IF(MONTH(C847)&lt;=3,"Q4",IF(MONTH(C847)&lt;=6,"Q1",IF(MONTH(C847)&lt;=9,"Q2","Q3"))))</f>
        <v/>
      </c>
      <c r="C847" s="26" t="n"/>
      <c r="D847" s="23" t="n"/>
      <c r="E847" s="19" t="n"/>
      <c r="F847" s="22">
        <f>IF(E847="","",IFERROR(VLOOKUP(E847,'Vendor Master'!$B$5:$Q$54,2,FALSE),""))</f>
        <v/>
      </c>
      <c r="G847" s="22">
        <f>IF(E847="","",IFERROR(VLOOKUP(E847,'Vendor Master'!$B$5:$Q$54,4,FALSE),""))</f>
        <v/>
      </c>
      <c r="H847" s="20">
        <f>IF(E847="","",IFERROR(VLOOKUP(G847,'Rate Master'!$B$5:$C$16,2,FALSE),""))</f>
        <v/>
      </c>
      <c r="I847" s="28" t="n"/>
      <c r="J847" s="29">
        <f>IF(E847="","",IFERROR(IF(VLOOKUP(E847,'Vendor Master'!$B$5:$Q$54,12,FALSE)="Y",VLOOKUP(E847,'Vendor Master'!$B$5:$Q$54,14,FALSE),0),""))</f>
        <v/>
      </c>
      <c r="K847" s="30">
        <f>IF(OR(E847="",I847="",J847=""),"",I847*J847)</f>
        <v/>
      </c>
      <c r="L847" s="30">
        <f>IF(OR(E847="",I847=""),"",I847+IF(K847="",0,K847))</f>
        <v/>
      </c>
      <c r="M847" s="25">
        <f>IF(E847="","",IFERROR(IF(F847="",0.2,IF(AND(VLOOKUP(E847,'Vendor Master'!$B$5:$Q$54,7,FALSE)="Y",C847&gt;=VLOOKUP(E847,'Vendor Master'!$B$5:$Q$54,9,FALSE),C847&lt;=VLOOKUP(E847,'Vendor Master'!$B$5:$Q$54,10,FALSE)),VLOOKUP(E847,'Vendor Master'!$B$5:$Q$54,11,FALSE),VLOOKUP(E847,'Vendor Master'!$B$5:$Q$54,6,FALSE))),""))</f>
        <v/>
      </c>
      <c r="N847" s="30">
        <f>IF(OR(E847="",I847="",M847=""),"",I847*M847)</f>
        <v/>
      </c>
      <c r="O847" s="30">
        <f>IF(OR(E847="",L847=""),"",L847-IF(N847="",0,N847))</f>
        <v/>
      </c>
      <c r="P847" s="26" t="n"/>
      <c r="Q847" s="23" t="n"/>
      <c r="R847" s="28" t="n"/>
      <c r="S847" s="22">
        <f>IF(OR(R847="",O847=""),"",IF(ROUND(R847,2)=ROUND(O847,2),"OK","CHECK"))</f>
        <v/>
      </c>
      <c r="T847" s="31">
        <f>IF(OR(R847="",O847=""),"",R847-O847)</f>
        <v/>
      </c>
      <c r="U847" s="19" t="n"/>
      <c r="V847" s="23" t="n"/>
      <c r="W847" s="32">
        <f>IF(V847="","",IFERROR(VLOOKUP(V847,'Challan Master'!$B$5:$D$124,3,FALSE),""))</f>
        <v/>
      </c>
      <c r="X847" s="22">
        <f>IF(V847="","",IFERROR(VLOOKUP(V847,'Challan Master'!$B$5:$D$124,2,FALSE),""))</f>
        <v/>
      </c>
      <c r="Y847" s="23" t="n"/>
    </row>
    <row r="848">
      <c r="A848" s="22">
        <f>IF(C848="","",ROW()-4)</f>
        <v/>
      </c>
      <c r="B848" s="22">
        <f>IF(C848="","",IF(MONTH(C848)&lt;=3,"Q4",IF(MONTH(C848)&lt;=6,"Q1",IF(MONTH(C848)&lt;=9,"Q2","Q3"))))</f>
        <v/>
      </c>
      <c r="C848" s="26" t="n"/>
      <c r="D848" s="23" t="n"/>
      <c r="E848" s="19" t="n"/>
      <c r="F848" s="22">
        <f>IF(E848="","",IFERROR(VLOOKUP(E848,'Vendor Master'!$B$5:$Q$54,2,FALSE),""))</f>
        <v/>
      </c>
      <c r="G848" s="22">
        <f>IF(E848="","",IFERROR(VLOOKUP(E848,'Vendor Master'!$B$5:$Q$54,4,FALSE),""))</f>
        <v/>
      </c>
      <c r="H848" s="20">
        <f>IF(E848="","",IFERROR(VLOOKUP(G848,'Rate Master'!$B$5:$C$16,2,FALSE),""))</f>
        <v/>
      </c>
      <c r="I848" s="28" t="n"/>
      <c r="J848" s="29">
        <f>IF(E848="","",IFERROR(IF(VLOOKUP(E848,'Vendor Master'!$B$5:$Q$54,12,FALSE)="Y",VLOOKUP(E848,'Vendor Master'!$B$5:$Q$54,14,FALSE),0),""))</f>
        <v/>
      </c>
      <c r="K848" s="30">
        <f>IF(OR(E848="",I848="",J848=""),"",I848*J848)</f>
        <v/>
      </c>
      <c r="L848" s="30">
        <f>IF(OR(E848="",I848=""),"",I848+IF(K848="",0,K848))</f>
        <v/>
      </c>
      <c r="M848" s="25">
        <f>IF(E848="","",IFERROR(IF(F848="",0.2,IF(AND(VLOOKUP(E848,'Vendor Master'!$B$5:$Q$54,7,FALSE)="Y",C848&gt;=VLOOKUP(E848,'Vendor Master'!$B$5:$Q$54,9,FALSE),C848&lt;=VLOOKUP(E848,'Vendor Master'!$B$5:$Q$54,10,FALSE)),VLOOKUP(E848,'Vendor Master'!$B$5:$Q$54,11,FALSE),VLOOKUP(E848,'Vendor Master'!$B$5:$Q$54,6,FALSE))),""))</f>
        <v/>
      </c>
      <c r="N848" s="30">
        <f>IF(OR(E848="",I848="",M848=""),"",I848*M848)</f>
        <v/>
      </c>
      <c r="O848" s="30">
        <f>IF(OR(E848="",L848=""),"",L848-IF(N848="",0,N848))</f>
        <v/>
      </c>
      <c r="P848" s="26" t="n"/>
      <c r="Q848" s="23" t="n"/>
      <c r="R848" s="28" t="n"/>
      <c r="S848" s="22">
        <f>IF(OR(R848="",O848=""),"",IF(ROUND(R848,2)=ROUND(O848,2),"OK","CHECK"))</f>
        <v/>
      </c>
      <c r="T848" s="31">
        <f>IF(OR(R848="",O848=""),"",R848-O848)</f>
        <v/>
      </c>
      <c r="U848" s="19" t="n"/>
      <c r="V848" s="23" t="n"/>
      <c r="W848" s="32">
        <f>IF(V848="","",IFERROR(VLOOKUP(V848,'Challan Master'!$B$5:$D$124,3,FALSE),""))</f>
        <v/>
      </c>
      <c r="X848" s="22">
        <f>IF(V848="","",IFERROR(VLOOKUP(V848,'Challan Master'!$B$5:$D$124,2,FALSE),""))</f>
        <v/>
      </c>
      <c r="Y848" s="23" t="n"/>
    </row>
    <row r="849">
      <c r="A849" s="22">
        <f>IF(C849="","",ROW()-4)</f>
        <v/>
      </c>
      <c r="B849" s="22">
        <f>IF(C849="","",IF(MONTH(C849)&lt;=3,"Q4",IF(MONTH(C849)&lt;=6,"Q1",IF(MONTH(C849)&lt;=9,"Q2","Q3"))))</f>
        <v/>
      </c>
      <c r="C849" s="26" t="n"/>
      <c r="D849" s="23" t="n"/>
      <c r="E849" s="19" t="n"/>
      <c r="F849" s="22">
        <f>IF(E849="","",IFERROR(VLOOKUP(E849,'Vendor Master'!$B$5:$Q$54,2,FALSE),""))</f>
        <v/>
      </c>
      <c r="G849" s="22">
        <f>IF(E849="","",IFERROR(VLOOKUP(E849,'Vendor Master'!$B$5:$Q$54,4,FALSE),""))</f>
        <v/>
      </c>
      <c r="H849" s="20">
        <f>IF(E849="","",IFERROR(VLOOKUP(G849,'Rate Master'!$B$5:$C$16,2,FALSE),""))</f>
        <v/>
      </c>
      <c r="I849" s="28" t="n"/>
      <c r="J849" s="29">
        <f>IF(E849="","",IFERROR(IF(VLOOKUP(E849,'Vendor Master'!$B$5:$Q$54,12,FALSE)="Y",VLOOKUP(E849,'Vendor Master'!$B$5:$Q$54,14,FALSE),0),""))</f>
        <v/>
      </c>
      <c r="K849" s="30">
        <f>IF(OR(E849="",I849="",J849=""),"",I849*J849)</f>
        <v/>
      </c>
      <c r="L849" s="30">
        <f>IF(OR(E849="",I849=""),"",I849+IF(K849="",0,K849))</f>
        <v/>
      </c>
      <c r="M849" s="25">
        <f>IF(E849="","",IFERROR(IF(F849="",0.2,IF(AND(VLOOKUP(E849,'Vendor Master'!$B$5:$Q$54,7,FALSE)="Y",C849&gt;=VLOOKUP(E849,'Vendor Master'!$B$5:$Q$54,9,FALSE),C849&lt;=VLOOKUP(E849,'Vendor Master'!$B$5:$Q$54,10,FALSE)),VLOOKUP(E849,'Vendor Master'!$B$5:$Q$54,11,FALSE),VLOOKUP(E849,'Vendor Master'!$B$5:$Q$54,6,FALSE))),""))</f>
        <v/>
      </c>
      <c r="N849" s="30">
        <f>IF(OR(E849="",I849="",M849=""),"",I849*M849)</f>
        <v/>
      </c>
      <c r="O849" s="30">
        <f>IF(OR(E849="",L849=""),"",L849-IF(N849="",0,N849))</f>
        <v/>
      </c>
      <c r="P849" s="26" t="n"/>
      <c r="Q849" s="23" t="n"/>
      <c r="R849" s="28" t="n"/>
      <c r="S849" s="22">
        <f>IF(OR(R849="",O849=""),"",IF(ROUND(R849,2)=ROUND(O849,2),"OK","CHECK"))</f>
        <v/>
      </c>
      <c r="T849" s="31">
        <f>IF(OR(R849="",O849=""),"",R849-O849)</f>
        <v/>
      </c>
      <c r="U849" s="19" t="n"/>
      <c r="V849" s="23" t="n"/>
      <c r="W849" s="32">
        <f>IF(V849="","",IFERROR(VLOOKUP(V849,'Challan Master'!$B$5:$D$124,3,FALSE),""))</f>
        <v/>
      </c>
      <c r="X849" s="22">
        <f>IF(V849="","",IFERROR(VLOOKUP(V849,'Challan Master'!$B$5:$D$124,2,FALSE),""))</f>
        <v/>
      </c>
      <c r="Y849" s="23" t="n"/>
    </row>
    <row r="850">
      <c r="A850" s="22">
        <f>IF(C850="","",ROW()-4)</f>
        <v/>
      </c>
      <c r="B850" s="22">
        <f>IF(C850="","",IF(MONTH(C850)&lt;=3,"Q4",IF(MONTH(C850)&lt;=6,"Q1",IF(MONTH(C850)&lt;=9,"Q2","Q3"))))</f>
        <v/>
      </c>
      <c r="C850" s="26" t="n"/>
      <c r="D850" s="23" t="n"/>
      <c r="E850" s="19" t="n"/>
      <c r="F850" s="22">
        <f>IF(E850="","",IFERROR(VLOOKUP(E850,'Vendor Master'!$B$5:$Q$54,2,FALSE),""))</f>
        <v/>
      </c>
      <c r="G850" s="22">
        <f>IF(E850="","",IFERROR(VLOOKUP(E850,'Vendor Master'!$B$5:$Q$54,4,FALSE),""))</f>
        <v/>
      </c>
      <c r="H850" s="20">
        <f>IF(E850="","",IFERROR(VLOOKUP(G850,'Rate Master'!$B$5:$C$16,2,FALSE),""))</f>
        <v/>
      </c>
      <c r="I850" s="28" t="n"/>
      <c r="J850" s="29">
        <f>IF(E850="","",IFERROR(IF(VLOOKUP(E850,'Vendor Master'!$B$5:$Q$54,12,FALSE)="Y",VLOOKUP(E850,'Vendor Master'!$B$5:$Q$54,14,FALSE),0),""))</f>
        <v/>
      </c>
      <c r="K850" s="30">
        <f>IF(OR(E850="",I850="",J850=""),"",I850*J850)</f>
        <v/>
      </c>
      <c r="L850" s="30">
        <f>IF(OR(E850="",I850=""),"",I850+IF(K850="",0,K850))</f>
        <v/>
      </c>
      <c r="M850" s="25">
        <f>IF(E850="","",IFERROR(IF(F850="",0.2,IF(AND(VLOOKUP(E850,'Vendor Master'!$B$5:$Q$54,7,FALSE)="Y",C850&gt;=VLOOKUP(E850,'Vendor Master'!$B$5:$Q$54,9,FALSE),C850&lt;=VLOOKUP(E850,'Vendor Master'!$B$5:$Q$54,10,FALSE)),VLOOKUP(E850,'Vendor Master'!$B$5:$Q$54,11,FALSE),VLOOKUP(E850,'Vendor Master'!$B$5:$Q$54,6,FALSE))),""))</f>
        <v/>
      </c>
      <c r="N850" s="30">
        <f>IF(OR(E850="",I850="",M850=""),"",I850*M850)</f>
        <v/>
      </c>
      <c r="O850" s="30">
        <f>IF(OR(E850="",L850=""),"",L850-IF(N850="",0,N850))</f>
        <v/>
      </c>
      <c r="P850" s="26" t="n"/>
      <c r="Q850" s="23" t="n"/>
      <c r="R850" s="28" t="n"/>
      <c r="S850" s="22">
        <f>IF(OR(R850="",O850=""),"",IF(ROUND(R850,2)=ROUND(O850,2),"OK","CHECK"))</f>
        <v/>
      </c>
      <c r="T850" s="31">
        <f>IF(OR(R850="",O850=""),"",R850-O850)</f>
        <v/>
      </c>
      <c r="U850" s="19" t="n"/>
      <c r="V850" s="23" t="n"/>
      <c r="W850" s="32">
        <f>IF(V850="","",IFERROR(VLOOKUP(V850,'Challan Master'!$B$5:$D$124,3,FALSE),""))</f>
        <v/>
      </c>
      <c r="X850" s="22">
        <f>IF(V850="","",IFERROR(VLOOKUP(V850,'Challan Master'!$B$5:$D$124,2,FALSE),""))</f>
        <v/>
      </c>
      <c r="Y850" s="23" t="n"/>
    </row>
    <row r="851">
      <c r="A851" s="22">
        <f>IF(C851="","",ROW()-4)</f>
        <v/>
      </c>
      <c r="B851" s="22">
        <f>IF(C851="","",IF(MONTH(C851)&lt;=3,"Q4",IF(MONTH(C851)&lt;=6,"Q1",IF(MONTH(C851)&lt;=9,"Q2","Q3"))))</f>
        <v/>
      </c>
      <c r="C851" s="26" t="n"/>
      <c r="D851" s="23" t="n"/>
      <c r="E851" s="19" t="n"/>
      <c r="F851" s="22">
        <f>IF(E851="","",IFERROR(VLOOKUP(E851,'Vendor Master'!$B$5:$Q$54,2,FALSE),""))</f>
        <v/>
      </c>
      <c r="G851" s="22">
        <f>IF(E851="","",IFERROR(VLOOKUP(E851,'Vendor Master'!$B$5:$Q$54,4,FALSE),""))</f>
        <v/>
      </c>
      <c r="H851" s="20">
        <f>IF(E851="","",IFERROR(VLOOKUP(G851,'Rate Master'!$B$5:$C$16,2,FALSE),""))</f>
        <v/>
      </c>
      <c r="I851" s="28" t="n"/>
      <c r="J851" s="29">
        <f>IF(E851="","",IFERROR(IF(VLOOKUP(E851,'Vendor Master'!$B$5:$Q$54,12,FALSE)="Y",VLOOKUP(E851,'Vendor Master'!$B$5:$Q$54,14,FALSE),0),""))</f>
        <v/>
      </c>
      <c r="K851" s="30">
        <f>IF(OR(E851="",I851="",J851=""),"",I851*J851)</f>
        <v/>
      </c>
      <c r="L851" s="30">
        <f>IF(OR(E851="",I851=""),"",I851+IF(K851="",0,K851))</f>
        <v/>
      </c>
      <c r="M851" s="25">
        <f>IF(E851="","",IFERROR(IF(F851="",0.2,IF(AND(VLOOKUP(E851,'Vendor Master'!$B$5:$Q$54,7,FALSE)="Y",C851&gt;=VLOOKUP(E851,'Vendor Master'!$B$5:$Q$54,9,FALSE),C851&lt;=VLOOKUP(E851,'Vendor Master'!$B$5:$Q$54,10,FALSE)),VLOOKUP(E851,'Vendor Master'!$B$5:$Q$54,11,FALSE),VLOOKUP(E851,'Vendor Master'!$B$5:$Q$54,6,FALSE))),""))</f>
        <v/>
      </c>
      <c r="N851" s="30">
        <f>IF(OR(E851="",I851="",M851=""),"",I851*M851)</f>
        <v/>
      </c>
      <c r="O851" s="30">
        <f>IF(OR(E851="",L851=""),"",L851-IF(N851="",0,N851))</f>
        <v/>
      </c>
      <c r="P851" s="26" t="n"/>
      <c r="Q851" s="23" t="n"/>
      <c r="R851" s="28" t="n"/>
      <c r="S851" s="22">
        <f>IF(OR(R851="",O851=""),"",IF(ROUND(R851,2)=ROUND(O851,2),"OK","CHECK"))</f>
        <v/>
      </c>
      <c r="T851" s="31">
        <f>IF(OR(R851="",O851=""),"",R851-O851)</f>
        <v/>
      </c>
      <c r="U851" s="19" t="n"/>
      <c r="V851" s="23" t="n"/>
      <c r="W851" s="32">
        <f>IF(V851="","",IFERROR(VLOOKUP(V851,'Challan Master'!$B$5:$D$124,3,FALSE),""))</f>
        <v/>
      </c>
      <c r="X851" s="22">
        <f>IF(V851="","",IFERROR(VLOOKUP(V851,'Challan Master'!$B$5:$D$124,2,FALSE),""))</f>
        <v/>
      </c>
      <c r="Y851" s="23" t="n"/>
    </row>
    <row r="852">
      <c r="A852" s="22">
        <f>IF(C852="","",ROW()-4)</f>
        <v/>
      </c>
      <c r="B852" s="22">
        <f>IF(C852="","",IF(MONTH(C852)&lt;=3,"Q4",IF(MONTH(C852)&lt;=6,"Q1",IF(MONTH(C852)&lt;=9,"Q2","Q3"))))</f>
        <v/>
      </c>
      <c r="C852" s="26" t="n"/>
      <c r="D852" s="23" t="n"/>
      <c r="E852" s="19" t="n"/>
      <c r="F852" s="22">
        <f>IF(E852="","",IFERROR(VLOOKUP(E852,'Vendor Master'!$B$5:$Q$54,2,FALSE),""))</f>
        <v/>
      </c>
      <c r="G852" s="22">
        <f>IF(E852="","",IFERROR(VLOOKUP(E852,'Vendor Master'!$B$5:$Q$54,4,FALSE),""))</f>
        <v/>
      </c>
      <c r="H852" s="20">
        <f>IF(E852="","",IFERROR(VLOOKUP(G852,'Rate Master'!$B$5:$C$16,2,FALSE),""))</f>
        <v/>
      </c>
      <c r="I852" s="28" t="n"/>
      <c r="J852" s="29">
        <f>IF(E852="","",IFERROR(IF(VLOOKUP(E852,'Vendor Master'!$B$5:$Q$54,12,FALSE)="Y",VLOOKUP(E852,'Vendor Master'!$B$5:$Q$54,14,FALSE),0),""))</f>
        <v/>
      </c>
      <c r="K852" s="30">
        <f>IF(OR(E852="",I852="",J852=""),"",I852*J852)</f>
        <v/>
      </c>
      <c r="L852" s="30">
        <f>IF(OR(E852="",I852=""),"",I852+IF(K852="",0,K852))</f>
        <v/>
      </c>
      <c r="M852" s="25">
        <f>IF(E852="","",IFERROR(IF(F852="",0.2,IF(AND(VLOOKUP(E852,'Vendor Master'!$B$5:$Q$54,7,FALSE)="Y",C852&gt;=VLOOKUP(E852,'Vendor Master'!$B$5:$Q$54,9,FALSE),C852&lt;=VLOOKUP(E852,'Vendor Master'!$B$5:$Q$54,10,FALSE)),VLOOKUP(E852,'Vendor Master'!$B$5:$Q$54,11,FALSE),VLOOKUP(E852,'Vendor Master'!$B$5:$Q$54,6,FALSE))),""))</f>
        <v/>
      </c>
      <c r="N852" s="30">
        <f>IF(OR(E852="",I852="",M852=""),"",I852*M852)</f>
        <v/>
      </c>
      <c r="O852" s="30">
        <f>IF(OR(E852="",L852=""),"",L852-IF(N852="",0,N852))</f>
        <v/>
      </c>
      <c r="P852" s="26" t="n"/>
      <c r="Q852" s="23" t="n"/>
      <c r="R852" s="28" t="n"/>
      <c r="S852" s="22">
        <f>IF(OR(R852="",O852=""),"",IF(ROUND(R852,2)=ROUND(O852,2),"OK","CHECK"))</f>
        <v/>
      </c>
      <c r="T852" s="31">
        <f>IF(OR(R852="",O852=""),"",R852-O852)</f>
        <v/>
      </c>
      <c r="U852" s="19" t="n"/>
      <c r="V852" s="23" t="n"/>
      <c r="W852" s="32">
        <f>IF(V852="","",IFERROR(VLOOKUP(V852,'Challan Master'!$B$5:$D$124,3,FALSE),""))</f>
        <v/>
      </c>
      <c r="X852" s="22">
        <f>IF(V852="","",IFERROR(VLOOKUP(V852,'Challan Master'!$B$5:$D$124,2,FALSE),""))</f>
        <v/>
      </c>
      <c r="Y852" s="23" t="n"/>
    </row>
    <row r="853">
      <c r="A853" s="22">
        <f>IF(C853="","",ROW()-4)</f>
        <v/>
      </c>
      <c r="B853" s="22">
        <f>IF(C853="","",IF(MONTH(C853)&lt;=3,"Q4",IF(MONTH(C853)&lt;=6,"Q1",IF(MONTH(C853)&lt;=9,"Q2","Q3"))))</f>
        <v/>
      </c>
      <c r="C853" s="26" t="n"/>
      <c r="D853" s="23" t="n"/>
      <c r="E853" s="19" t="n"/>
      <c r="F853" s="22">
        <f>IF(E853="","",IFERROR(VLOOKUP(E853,'Vendor Master'!$B$5:$Q$54,2,FALSE),""))</f>
        <v/>
      </c>
      <c r="G853" s="22">
        <f>IF(E853="","",IFERROR(VLOOKUP(E853,'Vendor Master'!$B$5:$Q$54,4,FALSE),""))</f>
        <v/>
      </c>
      <c r="H853" s="20">
        <f>IF(E853="","",IFERROR(VLOOKUP(G853,'Rate Master'!$B$5:$C$16,2,FALSE),""))</f>
        <v/>
      </c>
      <c r="I853" s="28" t="n"/>
      <c r="J853" s="29">
        <f>IF(E853="","",IFERROR(IF(VLOOKUP(E853,'Vendor Master'!$B$5:$Q$54,12,FALSE)="Y",VLOOKUP(E853,'Vendor Master'!$B$5:$Q$54,14,FALSE),0),""))</f>
        <v/>
      </c>
      <c r="K853" s="30">
        <f>IF(OR(E853="",I853="",J853=""),"",I853*J853)</f>
        <v/>
      </c>
      <c r="L853" s="30">
        <f>IF(OR(E853="",I853=""),"",I853+IF(K853="",0,K853))</f>
        <v/>
      </c>
      <c r="M853" s="25">
        <f>IF(E853="","",IFERROR(IF(F853="",0.2,IF(AND(VLOOKUP(E853,'Vendor Master'!$B$5:$Q$54,7,FALSE)="Y",C853&gt;=VLOOKUP(E853,'Vendor Master'!$B$5:$Q$54,9,FALSE),C853&lt;=VLOOKUP(E853,'Vendor Master'!$B$5:$Q$54,10,FALSE)),VLOOKUP(E853,'Vendor Master'!$B$5:$Q$54,11,FALSE),VLOOKUP(E853,'Vendor Master'!$B$5:$Q$54,6,FALSE))),""))</f>
        <v/>
      </c>
      <c r="N853" s="30">
        <f>IF(OR(E853="",I853="",M853=""),"",I853*M853)</f>
        <v/>
      </c>
      <c r="O853" s="30">
        <f>IF(OR(E853="",L853=""),"",L853-IF(N853="",0,N853))</f>
        <v/>
      </c>
      <c r="P853" s="26" t="n"/>
      <c r="Q853" s="23" t="n"/>
      <c r="R853" s="28" t="n"/>
      <c r="S853" s="22">
        <f>IF(OR(R853="",O853=""),"",IF(ROUND(R853,2)=ROUND(O853,2),"OK","CHECK"))</f>
        <v/>
      </c>
      <c r="T853" s="31">
        <f>IF(OR(R853="",O853=""),"",R853-O853)</f>
        <v/>
      </c>
      <c r="U853" s="19" t="n"/>
      <c r="V853" s="23" t="n"/>
      <c r="W853" s="32">
        <f>IF(V853="","",IFERROR(VLOOKUP(V853,'Challan Master'!$B$5:$D$124,3,FALSE),""))</f>
        <v/>
      </c>
      <c r="X853" s="22">
        <f>IF(V853="","",IFERROR(VLOOKUP(V853,'Challan Master'!$B$5:$D$124,2,FALSE),""))</f>
        <v/>
      </c>
      <c r="Y853" s="23" t="n"/>
    </row>
    <row r="854">
      <c r="A854" s="22">
        <f>IF(C854="","",ROW()-4)</f>
        <v/>
      </c>
      <c r="B854" s="22">
        <f>IF(C854="","",IF(MONTH(C854)&lt;=3,"Q4",IF(MONTH(C854)&lt;=6,"Q1",IF(MONTH(C854)&lt;=9,"Q2","Q3"))))</f>
        <v/>
      </c>
      <c r="C854" s="26" t="n"/>
      <c r="D854" s="23" t="n"/>
      <c r="E854" s="19" t="n"/>
      <c r="F854" s="22">
        <f>IF(E854="","",IFERROR(VLOOKUP(E854,'Vendor Master'!$B$5:$Q$54,2,FALSE),""))</f>
        <v/>
      </c>
      <c r="G854" s="22">
        <f>IF(E854="","",IFERROR(VLOOKUP(E854,'Vendor Master'!$B$5:$Q$54,4,FALSE),""))</f>
        <v/>
      </c>
      <c r="H854" s="20">
        <f>IF(E854="","",IFERROR(VLOOKUP(G854,'Rate Master'!$B$5:$C$16,2,FALSE),""))</f>
        <v/>
      </c>
      <c r="I854" s="28" t="n"/>
      <c r="J854" s="29">
        <f>IF(E854="","",IFERROR(IF(VLOOKUP(E854,'Vendor Master'!$B$5:$Q$54,12,FALSE)="Y",VLOOKUP(E854,'Vendor Master'!$B$5:$Q$54,14,FALSE),0),""))</f>
        <v/>
      </c>
      <c r="K854" s="30">
        <f>IF(OR(E854="",I854="",J854=""),"",I854*J854)</f>
        <v/>
      </c>
      <c r="L854" s="30">
        <f>IF(OR(E854="",I854=""),"",I854+IF(K854="",0,K854))</f>
        <v/>
      </c>
      <c r="M854" s="25">
        <f>IF(E854="","",IFERROR(IF(F854="",0.2,IF(AND(VLOOKUP(E854,'Vendor Master'!$B$5:$Q$54,7,FALSE)="Y",C854&gt;=VLOOKUP(E854,'Vendor Master'!$B$5:$Q$54,9,FALSE),C854&lt;=VLOOKUP(E854,'Vendor Master'!$B$5:$Q$54,10,FALSE)),VLOOKUP(E854,'Vendor Master'!$B$5:$Q$54,11,FALSE),VLOOKUP(E854,'Vendor Master'!$B$5:$Q$54,6,FALSE))),""))</f>
        <v/>
      </c>
      <c r="N854" s="30">
        <f>IF(OR(E854="",I854="",M854=""),"",I854*M854)</f>
        <v/>
      </c>
      <c r="O854" s="30">
        <f>IF(OR(E854="",L854=""),"",L854-IF(N854="",0,N854))</f>
        <v/>
      </c>
      <c r="P854" s="26" t="n"/>
      <c r="Q854" s="23" t="n"/>
      <c r="R854" s="28" t="n"/>
      <c r="S854" s="22">
        <f>IF(OR(R854="",O854=""),"",IF(ROUND(R854,2)=ROUND(O854,2),"OK","CHECK"))</f>
        <v/>
      </c>
      <c r="T854" s="31">
        <f>IF(OR(R854="",O854=""),"",R854-O854)</f>
        <v/>
      </c>
      <c r="U854" s="19" t="n"/>
      <c r="V854" s="23" t="n"/>
      <c r="W854" s="32">
        <f>IF(V854="","",IFERROR(VLOOKUP(V854,'Challan Master'!$B$5:$D$124,3,FALSE),""))</f>
        <v/>
      </c>
      <c r="X854" s="22">
        <f>IF(V854="","",IFERROR(VLOOKUP(V854,'Challan Master'!$B$5:$D$124,2,FALSE),""))</f>
        <v/>
      </c>
      <c r="Y854" s="23" t="n"/>
    </row>
    <row r="855">
      <c r="A855" s="22">
        <f>IF(C855="","",ROW()-4)</f>
        <v/>
      </c>
      <c r="B855" s="22">
        <f>IF(C855="","",IF(MONTH(C855)&lt;=3,"Q4",IF(MONTH(C855)&lt;=6,"Q1",IF(MONTH(C855)&lt;=9,"Q2","Q3"))))</f>
        <v/>
      </c>
      <c r="C855" s="26" t="n"/>
      <c r="D855" s="23" t="n"/>
      <c r="E855" s="19" t="n"/>
      <c r="F855" s="22">
        <f>IF(E855="","",IFERROR(VLOOKUP(E855,'Vendor Master'!$B$5:$Q$54,2,FALSE),""))</f>
        <v/>
      </c>
      <c r="G855" s="22">
        <f>IF(E855="","",IFERROR(VLOOKUP(E855,'Vendor Master'!$B$5:$Q$54,4,FALSE),""))</f>
        <v/>
      </c>
      <c r="H855" s="20">
        <f>IF(E855="","",IFERROR(VLOOKUP(G855,'Rate Master'!$B$5:$C$16,2,FALSE),""))</f>
        <v/>
      </c>
      <c r="I855" s="28" t="n"/>
      <c r="J855" s="29">
        <f>IF(E855="","",IFERROR(IF(VLOOKUP(E855,'Vendor Master'!$B$5:$Q$54,12,FALSE)="Y",VLOOKUP(E855,'Vendor Master'!$B$5:$Q$54,14,FALSE),0),""))</f>
        <v/>
      </c>
      <c r="K855" s="30">
        <f>IF(OR(E855="",I855="",J855=""),"",I855*J855)</f>
        <v/>
      </c>
      <c r="L855" s="30">
        <f>IF(OR(E855="",I855=""),"",I855+IF(K855="",0,K855))</f>
        <v/>
      </c>
      <c r="M855" s="25">
        <f>IF(E855="","",IFERROR(IF(F855="",0.2,IF(AND(VLOOKUP(E855,'Vendor Master'!$B$5:$Q$54,7,FALSE)="Y",C855&gt;=VLOOKUP(E855,'Vendor Master'!$B$5:$Q$54,9,FALSE),C855&lt;=VLOOKUP(E855,'Vendor Master'!$B$5:$Q$54,10,FALSE)),VLOOKUP(E855,'Vendor Master'!$B$5:$Q$54,11,FALSE),VLOOKUP(E855,'Vendor Master'!$B$5:$Q$54,6,FALSE))),""))</f>
        <v/>
      </c>
      <c r="N855" s="30">
        <f>IF(OR(E855="",I855="",M855=""),"",I855*M855)</f>
        <v/>
      </c>
      <c r="O855" s="30">
        <f>IF(OR(E855="",L855=""),"",L855-IF(N855="",0,N855))</f>
        <v/>
      </c>
      <c r="P855" s="26" t="n"/>
      <c r="Q855" s="23" t="n"/>
      <c r="R855" s="28" t="n"/>
      <c r="S855" s="22">
        <f>IF(OR(R855="",O855=""),"",IF(ROUND(R855,2)=ROUND(O855,2),"OK","CHECK"))</f>
        <v/>
      </c>
      <c r="T855" s="31">
        <f>IF(OR(R855="",O855=""),"",R855-O855)</f>
        <v/>
      </c>
      <c r="U855" s="19" t="n"/>
      <c r="V855" s="23" t="n"/>
      <c r="W855" s="32">
        <f>IF(V855="","",IFERROR(VLOOKUP(V855,'Challan Master'!$B$5:$D$124,3,FALSE),""))</f>
        <v/>
      </c>
      <c r="X855" s="22">
        <f>IF(V855="","",IFERROR(VLOOKUP(V855,'Challan Master'!$B$5:$D$124,2,FALSE),""))</f>
        <v/>
      </c>
      <c r="Y855" s="23" t="n"/>
    </row>
    <row r="856">
      <c r="A856" s="22">
        <f>IF(C856="","",ROW()-4)</f>
        <v/>
      </c>
      <c r="B856" s="22">
        <f>IF(C856="","",IF(MONTH(C856)&lt;=3,"Q4",IF(MONTH(C856)&lt;=6,"Q1",IF(MONTH(C856)&lt;=9,"Q2","Q3"))))</f>
        <v/>
      </c>
      <c r="C856" s="26" t="n"/>
      <c r="D856" s="23" t="n"/>
      <c r="E856" s="19" t="n"/>
      <c r="F856" s="22">
        <f>IF(E856="","",IFERROR(VLOOKUP(E856,'Vendor Master'!$B$5:$Q$54,2,FALSE),""))</f>
        <v/>
      </c>
      <c r="G856" s="22">
        <f>IF(E856="","",IFERROR(VLOOKUP(E856,'Vendor Master'!$B$5:$Q$54,4,FALSE),""))</f>
        <v/>
      </c>
      <c r="H856" s="20">
        <f>IF(E856="","",IFERROR(VLOOKUP(G856,'Rate Master'!$B$5:$C$16,2,FALSE),""))</f>
        <v/>
      </c>
      <c r="I856" s="28" t="n"/>
      <c r="J856" s="29">
        <f>IF(E856="","",IFERROR(IF(VLOOKUP(E856,'Vendor Master'!$B$5:$Q$54,12,FALSE)="Y",VLOOKUP(E856,'Vendor Master'!$B$5:$Q$54,14,FALSE),0),""))</f>
        <v/>
      </c>
      <c r="K856" s="30">
        <f>IF(OR(E856="",I856="",J856=""),"",I856*J856)</f>
        <v/>
      </c>
      <c r="L856" s="30">
        <f>IF(OR(E856="",I856=""),"",I856+IF(K856="",0,K856))</f>
        <v/>
      </c>
      <c r="M856" s="25">
        <f>IF(E856="","",IFERROR(IF(F856="",0.2,IF(AND(VLOOKUP(E856,'Vendor Master'!$B$5:$Q$54,7,FALSE)="Y",C856&gt;=VLOOKUP(E856,'Vendor Master'!$B$5:$Q$54,9,FALSE),C856&lt;=VLOOKUP(E856,'Vendor Master'!$B$5:$Q$54,10,FALSE)),VLOOKUP(E856,'Vendor Master'!$B$5:$Q$54,11,FALSE),VLOOKUP(E856,'Vendor Master'!$B$5:$Q$54,6,FALSE))),""))</f>
        <v/>
      </c>
      <c r="N856" s="30">
        <f>IF(OR(E856="",I856="",M856=""),"",I856*M856)</f>
        <v/>
      </c>
      <c r="O856" s="30">
        <f>IF(OR(E856="",L856=""),"",L856-IF(N856="",0,N856))</f>
        <v/>
      </c>
      <c r="P856" s="26" t="n"/>
      <c r="Q856" s="23" t="n"/>
      <c r="R856" s="28" t="n"/>
      <c r="S856" s="22">
        <f>IF(OR(R856="",O856=""),"",IF(ROUND(R856,2)=ROUND(O856,2),"OK","CHECK"))</f>
        <v/>
      </c>
      <c r="T856" s="31">
        <f>IF(OR(R856="",O856=""),"",R856-O856)</f>
        <v/>
      </c>
      <c r="U856" s="19" t="n"/>
      <c r="V856" s="23" t="n"/>
      <c r="W856" s="32">
        <f>IF(V856="","",IFERROR(VLOOKUP(V856,'Challan Master'!$B$5:$D$124,3,FALSE),""))</f>
        <v/>
      </c>
      <c r="X856" s="22">
        <f>IF(V856="","",IFERROR(VLOOKUP(V856,'Challan Master'!$B$5:$D$124,2,FALSE),""))</f>
        <v/>
      </c>
      <c r="Y856" s="23" t="n"/>
    </row>
    <row r="857">
      <c r="A857" s="22">
        <f>IF(C857="","",ROW()-4)</f>
        <v/>
      </c>
      <c r="B857" s="22">
        <f>IF(C857="","",IF(MONTH(C857)&lt;=3,"Q4",IF(MONTH(C857)&lt;=6,"Q1",IF(MONTH(C857)&lt;=9,"Q2","Q3"))))</f>
        <v/>
      </c>
      <c r="C857" s="26" t="n"/>
      <c r="D857" s="23" t="n"/>
      <c r="E857" s="19" t="n"/>
      <c r="F857" s="22">
        <f>IF(E857="","",IFERROR(VLOOKUP(E857,'Vendor Master'!$B$5:$Q$54,2,FALSE),""))</f>
        <v/>
      </c>
      <c r="G857" s="22">
        <f>IF(E857="","",IFERROR(VLOOKUP(E857,'Vendor Master'!$B$5:$Q$54,4,FALSE),""))</f>
        <v/>
      </c>
      <c r="H857" s="20">
        <f>IF(E857="","",IFERROR(VLOOKUP(G857,'Rate Master'!$B$5:$C$16,2,FALSE),""))</f>
        <v/>
      </c>
      <c r="I857" s="28" t="n"/>
      <c r="J857" s="29">
        <f>IF(E857="","",IFERROR(IF(VLOOKUP(E857,'Vendor Master'!$B$5:$Q$54,12,FALSE)="Y",VLOOKUP(E857,'Vendor Master'!$B$5:$Q$54,14,FALSE),0),""))</f>
        <v/>
      </c>
      <c r="K857" s="30">
        <f>IF(OR(E857="",I857="",J857=""),"",I857*J857)</f>
        <v/>
      </c>
      <c r="L857" s="30">
        <f>IF(OR(E857="",I857=""),"",I857+IF(K857="",0,K857))</f>
        <v/>
      </c>
      <c r="M857" s="25">
        <f>IF(E857="","",IFERROR(IF(F857="",0.2,IF(AND(VLOOKUP(E857,'Vendor Master'!$B$5:$Q$54,7,FALSE)="Y",C857&gt;=VLOOKUP(E857,'Vendor Master'!$B$5:$Q$54,9,FALSE),C857&lt;=VLOOKUP(E857,'Vendor Master'!$B$5:$Q$54,10,FALSE)),VLOOKUP(E857,'Vendor Master'!$B$5:$Q$54,11,FALSE),VLOOKUP(E857,'Vendor Master'!$B$5:$Q$54,6,FALSE))),""))</f>
        <v/>
      </c>
      <c r="N857" s="30">
        <f>IF(OR(E857="",I857="",M857=""),"",I857*M857)</f>
        <v/>
      </c>
      <c r="O857" s="30">
        <f>IF(OR(E857="",L857=""),"",L857-IF(N857="",0,N857))</f>
        <v/>
      </c>
      <c r="P857" s="26" t="n"/>
      <c r="Q857" s="23" t="n"/>
      <c r="R857" s="28" t="n"/>
      <c r="S857" s="22">
        <f>IF(OR(R857="",O857=""),"",IF(ROUND(R857,2)=ROUND(O857,2),"OK","CHECK"))</f>
        <v/>
      </c>
      <c r="T857" s="31">
        <f>IF(OR(R857="",O857=""),"",R857-O857)</f>
        <v/>
      </c>
      <c r="U857" s="19" t="n"/>
      <c r="V857" s="23" t="n"/>
      <c r="W857" s="32">
        <f>IF(V857="","",IFERROR(VLOOKUP(V857,'Challan Master'!$B$5:$D$124,3,FALSE),""))</f>
        <v/>
      </c>
      <c r="X857" s="22">
        <f>IF(V857="","",IFERROR(VLOOKUP(V857,'Challan Master'!$B$5:$D$124,2,FALSE),""))</f>
        <v/>
      </c>
      <c r="Y857" s="23" t="n"/>
    </row>
    <row r="858">
      <c r="A858" s="22">
        <f>IF(C858="","",ROW()-4)</f>
        <v/>
      </c>
      <c r="B858" s="22">
        <f>IF(C858="","",IF(MONTH(C858)&lt;=3,"Q4",IF(MONTH(C858)&lt;=6,"Q1",IF(MONTH(C858)&lt;=9,"Q2","Q3"))))</f>
        <v/>
      </c>
      <c r="C858" s="26" t="n"/>
      <c r="D858" s="23" t="n"/>
      <c r="E858" s="19" t="n"/>
      <c r="F858" s="22">
        <f>IF(E858="","",IFERROR(VLOOKUP(E858,'Vendor Master'!$B$5:$Q$54,2,FALSE),""))</f>
        <v/>
      </c>
      <c r="G858" s="22">
        <f>IF(E858="","",IFERROR(VLOOKUP(E858,'Vendor Master'!$B$5:$Q$54,4,FALSE),""))</f>
        <v/>
      </c>
      <c r="H858" s="20">
        <f>IF(E858="","",IFERROR(VLOOKUP(G858,'Rate Master'!$B$5:$C$16,2,FALSE),""))</f>
        <v/>
      </c>
      <c r="I858" s="28" t="n"/>
      <c r="J858" s="29">
        <f>IF(E858="","",IFERROR(IF(VLOOKUP(E858,'Vendor Master'!$B$5:$Q$54,12,FALSE)="Y",VLOOKUP(E858,'Vendor Master'!$B$5:$Q$54,14,FALSE),0),""))</f>
        <v/>
      </c>
      <c r="K858" s="30">
        <f>IF(OR(E858="",I858="",J858=""),"",I858*J858)</f>
        <v/>
      </c>
      <c r="L858" s="30">
        <f>IF(OR(E858="",I858=""),"",I858+IF(K858="",0,K858))</f>
        <v/>
      </c>
      <c r="M858" s="25">
        <f>IF(E858="","",IFERROR(IF(F858="",0.2,IF(AND(VLOOKUP(E858,'Vendor Master'!$B$5:$Q$54,7,FALSE)="Y",C858&gt;=VLOOKUP(E858,'Vendor Master'!$B$5:$Q$54,9,FALSE),C858&lt;=VLOOKUP(E858,'Vendor Master'!$B$5:$Q$54,10,FALSE)),VLOOKUP(E858,'Vendor Master'!$B$5:$Q$54,11,FALSE),VLOOKUP(E858,'Vendor Master'!$B$5:$Q$54,6,FALSE))),""))</f>
        <v/>
      </c>
      <c r="N858" s="30">
        <f>IF(OR(E858="",I858="",M858=""),"",I858*M858)</f>
        <v/>
      </c>
      <c r="O858" s="30">
        <f>IF(OR(E858="",L858=""),"",L858-IF(N858="",0,N858))</f>
        <v/>
      </c>
      <c r="P858" s="26" t="n"/>
      <c r="Q858" s="23" t="n"/>
      <c r="R858" s="28" t="n"/>
      <c r="S858" s="22">
        <f>IF(OR(R858="",O858=""),"",IF(ROUND(R858,2)=ROUND(O858,2),"OK","CHECK"))</f>
        <v/>
      </c>
      <c r="T858" s="31">
        <f>IF(OR(R858="",O858=""),"",R858-O858)</f>
        <v/>
      </c>
      <c r="U858" s="19" t="n"/>
      <c r="V858" s="23" t="n"/>
      <c r="W858" s="32">
        <f>IF(V858="","",IFERROR(VLOOKUP(V858,'Challan Master'!$B$5:$D$124,3,FALSE),""))</f>
        <v/>
      </c>
      <c r="X858" s="22">
        <f>IF(V858="","",IFERROR(VLOOKUP(V858,'Challan Master'!$B$5:$D$124,2,FALSE),""))</f>
        <v/>
      </c>
      <c r="Y858" s="23" t="n"/>
    </row>
    <row r="859">
      <c r="A859" s="22">
        <f>IF(C859="","",ROW()-4)</f>
        <v/>
      </c>
      <c r="B859" s="22">
        <f>IF(C859="","",IF(MONTH(C859)&lt;=3,"Q4",IF(MONTH(C859)&lt;=6,"Q1",IF(MONTH(C859)&lt;=9,"Q2","Q3"))))</f>
        <v/>
      </c>
      <c r="C859" s="26" t="n"/>
      <c r="D859" s="23" t="n"/>
      <c r="E859" s="19" t="n"/>
      <c r="F859" s="22">
        <f>IF(E859="","",IFERROR(VLOOKUP(E859,'Vendor Master'!$B$5:$Q$54,2,FALSE),""))</f>
        <v/>
      </c>
      <c r="G859" s="22">
        <f>IF(E859="","",IFERROR(VLOOKUP(E859,'Vendor Master'!$B$5:$Q$54,4,FALSE),""))</f>
        <v/>
      </c>
      <c r="H859" s="20">
        <f>IF(E859="","",IFERROR(VLOOKUP(G859,'Rate Master'!$B$5:$C$16,2,FALSE),""))</f>
        <v/>
      </c>
      <c r="I859" s="28" t="n"/>
      <c r="J859" s="29">
        <f>IF(E859="","",IFERROR(IF(VLOOKUP(E859,'Vendor Master'!$B$5:$Q$54,12,FALSE)="Y",VLOOKUP(E859,'Vendor Master'!$B$5:$Q$54,14,FALSE),0),""))</f>
        <v/>
      </c>
      <c r="K859" s="30">
        <f>IF(OR(E859="",I859="",J859=""),"",I859*J859)</f>
        <v/>
      </c>
      <c r="L859" s="30">
        <f>IF(OR(E859="",I859=""),"",I859+IF(K859="",0,K859))</f>
        <v/>
      </c>
      <c r="M859" s="25">
        <f>IF(E859="","",IFERROR(IF(F859="",0.2,IF(AND(VLOOKUP(E859,'Vendor Master'!$B$5:$Q$54,7,FALSE)="Y",C859&gt;=VLOOKUP(E859,'Vendor Master'!$B$5:$Q$54,9,FALSE),C859&lt;=VLOOKUP(E859,'Vendor Master'!$B$5:$Q$54,10,FALSE)),VLOOKUP(E859,'Vendor Master'!$B$5:$Q$54,11,FALSE),VLOOKUP(E859,'Vendor Master'!$B$5:$Q$54,6,FALSE))),""))</f>
        <v/>
      </c>
      <c r="N859" s="30">
        <f>IF(OR(E859="",I859="",M859=""),"",I859*M859)</f>
        <v/>
      </c>
      <c r="O859" s="30">
        <f>IF(OR(E859="",L859=""),"",L859-IF(N859="",0,N859))</f>
        <v/>
      </c>
      <c r="P859" s="26" t="n"/>
      <c r="Q859" s="23" t="n"/>
      <c r="R859" s="28" t="n"/>
      <c r="S859" s="22">
        <f>IF(OR(R859="",O859=""),"",IF(ROUND(R859,2)=ROUND(O859,2),"OK","CHECK"))</f>
        <v/>
      </c>
      <c r="T859" s="31">
        <f>IF(OR(R859="",O859=""),"",R859-O859)</f>
        <v/>
      </c>
      <c r="U859" s="19" t="n"/>
      <c r="V859" s="23" t="n"/>
      <c r="W859" s="32">
        <f>IF(V859="","",IFERROR(VLOOKUP(V859,'Challan Master'!$B$5:$D$124,3,FALSE),""))</f>
        <v/>
      </c>
      <c r="X859" s="22">
        <f>IF(V859="","",IFERROR(VLOOKUP(V859,'Challan Master'!$B$5:$D$124,2,FALSE),""))</f>
        <v/>
      </c>
      <c r="Y859" s="23" t="n"/>
    </row>
    <row r="860">
      <c r="A860" s="22">
        <f>IF(C860="","",ROW()-4)</f>
        <v/>
      </c>
      <c r="B860" s="22">
        <f>IF(C860="","",IF(MONTH(C860)&lt;=3,"Q4",IF(MONTH(C860)&lt;=6,"Q1",IF(MONTH(C860)&lt;=9,"Q2","Q3"))))</f>
        <v/>
      </c>
      <c r="C860" s="26" t="n"/>
      <c r="D860" s="23" t="n"/>
      <c r="E860" s="19" t="n"/>
      <c r="F860" s="22">
        <f>IF(E860="","",IFERROR(VLOOKUP(E860,'Vendor Master'!$B$5:$Q$54,2,FALSE),""))</f>
        <v/>
      </c>
      <c r="G860" s="22">
        <f>IF(E860="","",IFERROR(VLOOKUP(E860,'Vendor Master'!$B$5:$Q$54,4,FALSE),""))</f>
        <v/>
      </c>
      <c r="H860" s="20">
        <f>IF(E860="","",IFERROR(VLOOKUP(G860,'Rate Master'!$B$5:$C$16,2,FALSE),""))</f>
        <v/>
      </c>
      <c r="I860" s="28" t="n"/>
      <c r="J860" s="29">
        <f>IF(E860="","",IFERROR(IF(VLOOKUP(E860,'Vendor Master'!$B$5:$Q$54,12,FALSE)="Y",VLOOKUP(E860,'Vendor Master'!$B$5:$Q$54,14,FALSE),0),""))</f>
        <v/>
      </c>
      <c r="K860" s="30">
        <f>IF(OR(E860="",I860="",J860=""),"",I860*J860)</f>
        <v/>
      </c>
      <c r="L860" s="30">
        <f>IF(OR(E860="",I860=""),"",I860+IF(K860="",0,K860))</f>
        <v/>
      </c>
      <c r="M860" s="25">
        <f>IF(E860="","",IFERROR(IF(F860="",0.2,IF(AND(VLOOKUP(E860,'Vendor Master'!$B$5:$Q$54,7,FALSE)="Y",C860&gt;=VLOOKUP(E860,'Vendor Master'!$B$5:$Q$54,9,FALSE),C860&lt;=VLOOKUP(E860,'Vendor Master'!$B$5:$Q$54,10,FALSE)),VLOOKUP(E860,'Vendor Master'!$B$5:$Q$54,11,FALSE),VLOOKUP(E860,'Vendor Master'!$B$5:$Q$54,6,FALSE))),""))</f>
        <v/>
      </c>
      <c r="N860" s="30">
        <f>IF(OR(E860="",I860="",M860=""),"",I860*M860)</f>
        <v/>
      </c>
      <c r="O860" s="30">
        <f>IF(OR(E860="",L860=""),"",L860-IF(N860="",0,N860))</f>
        <v/>
      </c>
      <c r="P860" s="26" t="n"/>
      <c r="Q860" s="23" t="n"/>
      <c r="R860" s="28" t="n"/>
      <c r="S860" s="22">
        <f>IF(OR(R860="",O860=""),"",IF(ROUND(R860,2)=ROUND(O860,2),"OK","CHECK"))</f>
        <v/>
      </c>
      <c r="T860" s="31">
        <f>IF(OR(R860="",O860=""),"",R860-O860)</f>
        <v/>
      </c>
      <c r="U860" s="19" t="n"/>
      <c r="V860" s="23" t="n"/>
      <c r="W860" s="32">
        <f>IF(V860="","",IFERROR(VLOOKUP(V860,'Challan Master'!$B$5:$D$124,3,FALSE),""))</f>
        <v/>
      </c>
      <c r="X860" s="22">
        <f>IF(V860="","",IFERROR(VLOOKUP(V860,'Challan Master'!$B$5:$D$124,2,FALSE),""))</f>
        <v/>
      </c>
      <c r="Y860" s="23" t="n"/>
    </row>
    <row r="861">
      <c r="A861" s="22">
        <f>IF(C861="","",ROW()-4)</f>
        <v/>
      </c>
      <c r="B861" s="22">
        <f>IF(C861="","",IF(MONTH(C861)&lt;=3,"Q4",IF(MONTH(C861)&lt;=6,"Q1",IF(MONTH(C861)&lt;=9,"Q2","Q3"))))</f>
        <v/>
      </c>
      <c r="C861" s="26" t="n"/>
      <c r="D861" s="23" t="n"/>
      <c r="E861" s="19" t="n"/>
      <c r="F861" s="22">
        <f>IF(E861="","",IFERROR(VLOOKUP(E861,'Vendor Master'!$B$5:$Q$54,2,FALSE),""))</f>
        <v/>
      </c>
      <c r="G861" s="22">
        <f>IF(E861="","",IFERROR(VLOOKUP(E861,'Vendor Master'!$B$5:$Q$54,4,FALSE),""))</f>
        <v/>
      </c>
      <c r="H861" s="20">
        <f>IF(E861="","",IFERROR(VLOOKUP(G861,'Rate Master'!$B$5:$C$16,2,FALSE),""))</f>
        <v/>
      </c>
      <c r="I861" s="28" t="n"/>
      <c r="J861" s="29">
        <f>IF(E861="","",IFERROR(IF(VLOOKUP(E861,'Vendor Master'!$B$5:$Q$54,12,FALSE)="Y",VLOOKUP(E861,'Vendor Master'!$B$5:$Q$54,14,FALSE),0),""))</f>
        <v/>
      </c>
      <c r="K861" s="30">
        <f>IF(OR(E861="",I861="",J861=""),"",I861*J861)</f>
        <v/>
      </c>
      <c r="L861" s="30">
        <f>IF(OR(E861="",I861=""),"",I861+IF(K861="",0,K861))</f>
        <v/>
      </c>
      <c r="M861" s="25">
        <f>IF(E861="","",IFERROR(IF(F861="",0.2,IF(AND(VLOOKUP(E861,'Vendor Master'!$B$5:$Q$54,7,FALSE)="Y",C861&gt;=VLOOKUP(E861,'Vendor Master'!$B$5:$Q$54,9,FALSE),C861&lt;=VLOOKUP(E861,'Vendor Master'!$B$5:$Q$54,10,FALSE)),VLOOKUP(E861,'Vendor Master'!$B$5:$Q$54,11,FALSE),VLOOKUP(E861,'Vendor Master'!$B$5:$Q$54,6,FALSE))),""))</f>
        <v/>
      </c>
      <c r="N861" s="30">
        <f>IF(OR(E861="",I861="",M861=""),"",I861*M861)</f>
        <v/>
      </c>
      <c r="O861" s="30">
        <f>IF(OR(E861="",L861=""),"",L861-IF(N861="",0,N861))</f>
        <v/>
      </c>
      <c r="P861" s="26" t="n"/>
      <c r="Q861" s="23" t="n"/>
      <c r="R861" s="28" t="n"/>
      <c r="S861" s="22">
        <f>IF(OR(R861="",O861=""),"",IF(ROUND(R861,2)=ROUND(O861,2),"OK","CHECK"))</f>
        <v/>
      </c>
      <c r="T861" s="31">
        <f>IF(OR(R861="",O861=""),"",R861-O861)</f>
        <v/>
      </c>
      <c r="U861" s="19" t="n"/>
      <c r="V861" s="23" t="n"/>
      <c r="W861" s="32">
        <f>IF(V861="","",IFERROR(VLOOKUP(V861,'Challan Master'!$B$5:$D$124,3,FALSE),""))</f>
        <v/>
      </c>
      <c r="X861" s="22">
        <f>IF(V861="","",IFERROR(VLOOKUP(V861,'Challan Master'!$B$5:$D$124,2,FALSE),""))</f>
        <v/>
      </c>
      <c r="Y861" s="23" t="n"/>
    </row>
    <row r="862">
      <c r="A862" s="22">
        <f>IF(C862="","",ROW()-4)</f>
        <v/>
      </c>
      <c r="B862" s="22">
        <f>IF(C862="","",IF(MONTH(C862)&lt;=3,"Q4",IF(MONTH(C862)&lt;=6,"Q1",IF(MONTH(C862)&lt;=9,"Q2","Q3"))))</f>
        <v/>
      </c>
      <c r="C862" s="26" t="n"/>
      <c r="D862" s="23" t="n"/>
      <c r="E862" s="19" t="n"/>
      <c r="F862" s="22">
        <f>IF(E862="","",IFERROR(VLOOKUP(E862,'Vendor Master'!$B$5:$Q$54,2,FALSE),""))</f>
        <v/>
      </c>
      <c r="G862" s="22">
        <f>IF(E862="","",IFERROR(VLOOKUP(E862,'Vendor Master'!$B$5:$Q$54,4,FALSE),""))</f>
        <v/>
      </c>
      <c r="H862" s="20">
        <f>IF(E862="","",IFERROR(VLOOKUP(G862,'Rate Master'!$B$5:$C$16,2,FALSE),""))</f>
        <v/>
      </c>
      <c r="I862" s="28" t="n"/>
      <c r="J862" s="29">
        <f>IF(E862="","",IFERROR(IF(VLOOKUP(E862,'Vendor Master'!$B$5:$Q$54,12,FALSE)="Y",VLOOKUP(E862,'Vendor Master'!$B$5:$Q$54,14,FALSE),0),""))</f>
        <v/>
      </c>
      <c r="K862" s="30">
        <f>IF(OR(E862="",I862="",J862=""),"",I862*J862)</f>
        <v/>
      </c>
      <c r="L862" s="30">
        <f>IF(OR(E862="",I862=""),"",I862+IF(K862="",0,K862))</f>
        <v/>
      </c>
      <c r="M862" s="25">
        <f>IF(E862="","",IFERROR(IF(F862="",0.2,IF(AND(VLOOKUP(E862,'Vendor Master'!$B$5:$Q$54,7,FALSE)="Y",C862&gt;=VLOOKUP(E862,'Vendor Master'!$B$5:$Q$54,9,FALSE),C862&lt;=VLOOKUP(E862,'Vendor Master'!$B$5:$Q$54,10,FALSE)),VLOOKUP(E862,'Vendor Master'!$B$5:$Q$54,11,FALSE),VLOOKUP(E862,'Vendor Master'!$B$5:$Q$54,6,FALSE))),""))</f>
        <v/>
      </c>
      <c r="N862" s="30">
        <f>IF(OR(E862="",I862="",M862=""),"",I862*M862)</f>
        <v/>
      </c>
      <c r="O862" s="30">
        <f>IF(OR(E862="",L862=""),"",L862-IF(N862="",0,N862))</f>
        <v/>
      </c>
      <c r="P862" s="26" t="n"/>
      <c r="Q862" s="23" t="n"/>
      <c r="R862" s="28" t="n"/>
      <c r="S862" s="22">
        <f>IF(OR(R862="",O862=""),"",IF(ROUND(R862,2)=ROUND(O862,2),"OK","CHECK"))</f>
        <v/>
      </c>
      <c r="T862" s="31">
        <f>IF(OR(R862="",O862=""),"",R862-O862)</f>
        <v/>
      </c>
      <c r="U862" s="19" t="n"/>
      <c r="V862" s="23" t="n"/>
      <c r="W862" s="32">
        <f>IF(V862="","",IFERROR(VLOOKUP(V862,'Challan Master'!$B$5:$D$124,3,FALSE),""))</f>
        <v/>
      </c>
      <c r="X862" s="22">
        <f>IF(V862="","",IFERROR(VLOOKUP(V862,'Challan Master'!$B$5:$D$124,2,FALSE),""))</f>
        <v/>
      </c>
      <c r="Y862" s="23" t="n"/>
    </row>
    <row r="863">
      <c r="A863" s="22">
        <f>IF(C863="","",ROW()-4)</f>
        <v/>
      </c>
      <c r="B863" s="22">
        <f>IF(C863="","",IF(MONTH(C863)&lt;=3,"Q4",IF(MONTH(C863)&lt;=6,"Q1",IF(MONTH(C863)&lt;=9,"Q2","Q3"))))</f>
        <v/>
      </c>
      <c r="C863" s="26" t="n"/>
      <c r="D863" s="23" t="n"/>
      <c r="E863" s="19" t="n"/>
      <c r="F863" s="22">
        <f>IF(E863="","",IFERROR(VLOOKUP(E863,'Vendor Master'!$B$5:$Q$54,2,FALSE),""))</f>
        <v/>
      </c>
      <c r="G863" s="22">
        <f>IF(E863="","",IFERROR(VLOOKUP(E863,'Vendor Master'!$B$5:$Q$54,4,FALSE),""))</f>
        <v/>
      </c>
      <c r="H863" s="20">
        <f>IF(E863="","",IFERROR(VLOOKUP(G863,'Rate Master'!$B$5:$C$16,2,FALSE),""))</f>
        <v/>
      </c>
      <c r="I863" s="28" t="n"/>
      <c r="J863" s="29">
        <f>IF(E863="","",IFERROR(IF(VLOOKUP(E863,'Vendor Master'!$B$5:$Q$54,12,FALSE)="Y",VLOOKUP(E863,'Vendor Master'!$B$5:$Q$54,14,FALSE),0),""))</f>
        <v/>
      </c>
      <c r="K863" s="30">
        <f>IF(OR(E863="",I863="",J863=""),"",I863*J863)</f>
        <v/>
      </c>
      <c r="L863" s="30">
        <f>IF(OR(E863="",I863=""),"",I863+IF(K863="",0,K863))</f>
        <v/>
      </c>
      <c r="M863" s="25">
        <f>IF(E863="","",IFERROR(IF(F863="",0.2,IF(AND(VLOOKUP(E863,'Vendor Master'!$B$5:$Q$54,7,FALSE)="Y",C863&gt;=VLOOKUP(E863,'Vendor Master'!$B$5:$Q$54,9,FALSE),C863&lt;=VLOOKUP(E863,'Vendor Master'!$B$5:$Q$54,10,FALSE)),VLOOKUP(E863,'Vendor Master'!$B$5:$Q$54,11,FALSE),VLOOKUP(E863,'Vendor Master'!$B$5:$Q$54,6,FALSE))),""))</f>
        <v/>
      </c>
      <c r="N863" s="30">
        <f>IF(OR(E863="",I863="",M863=""),"",I863*M863)</f>
        <v/>
      </c>
      <c r="O863" s="30">
        <f>IF(OR(E863="",L863=""),"",L863-IF(N863="",0,N863))</f>
        <v/>
      </c>
      <c r="P863" s="26" t="n"/>
      <c r="Q863" s="23" t="n"/>
      <c r="R863" s="28" t="n"/>
      <c r="S863" s="22">
        <f>IF(OR(R863="",O863=""),"",IF(ROUND(R863,2)=ROUND(O863,2),"OK","CHECK"))</f>
        <v/>
      </c>
      <c r="T863" s="31">
        <f>IF(OR(R863="",O863=""),"",R863-O863)</f>
        <v/>
      </c>
      <c r="U863" s="19" t="n"/>
      <c r="V863" s="23" t="n"/>
      <c r="W863" s="32">
        <f>IF(V863="","",IFERROR(VLOOKUP(V863,'Challan Master'!$B$5:$D$124,3,FALSE),""))</f>
        <v/>
      </c>
      <c r="X863" s="22">
        <f>IF(V863="","",IFERROR(VLOOKUP(V863,'Challan Master'!$B$5:$D$124,2,FALSE),""))</f>
        <v/>
      </c>
      <c r="Y863" s="23" t="n"/>
    </row>
    <row r="864">
      <c r="A864" s="22">
        <f>IF(C864="","",ROW()-4)</f>
        <v/>
      </c>
      <c r="B864" s="22">
        <f>IF(C864="","",IF(MONTH(C864)&lt;=3,"Q4",IF(MONTH(C864)&lt;=6,"Q1",IF(MONTH(C864)&lt;=9,"Q2","Q3"))))</f>
        <v/>
      </c>
      <c r="C864" s="26" t="n"/>
      <c r="D864" s="23" t="n"/>
      <c r="E864" s="19" t="n"/>
      <c r="F864" s="22">
        <f>IF(E864="","",IFERROR(VLOOKUP(E864,'Vendor Master'!$B$5:$Q$54,2,FALSE),""))</f>
        <v/>
      </c>
      <c r="G864" s="22">
        <f>IF(E864="","",IFERROR(VLOOKUP(E864,'Vendor Master'!$B$5:$Q$54,4,FALSE),""))</f>
        <v/>
      </c>
      <c r="H864" s="20">
        <f>IF(E864="","",IFERROR(VLOOKUP(G864,'Rate Master'!$B$5:$C$16,2,FALSE),""))</f>
        <v/>
      </c>
      <c r="I864" s="28" t="n"/>
      <c r="J864" s="29">
        <f>IF(E864="","",IFERROR(IF(VLOOKUP(E864,'Vendor Master'!$B$5:$Q$54,12,FALSE)="Y",VLOOKUP(E864,'Vendor Master'!$B$5:$Q$54,14,FALSE),0),""))</f>
        <v/>
      </c>
      <c r="K864" s="30">
        <f>IF(OR(E864="",I864="",J864=""),"",I864*J864)</f>
        <v/>
      </c>
      <c r="L864" s="30">
        <f>IF(OR(E864="",I864=""),"",I864+IF(K864="",0,K864))</f>
        <v/>
      </c>
      <c r="M864" s="25">
        <f>IF(E864="","",IFERROR(IF(F864="",0.2,IF(AND(VLOOKUP(E864,'Vendor Master'!$B$5:$Q$54,7,FALSE)="Y",C864&gt;=VLOOKUP(E864,'Vendor Master'!$B$5:$Q$54,9,FALSE),C864&lt;=VLOOKUP(E864,'Vendor Master'!$B$5:$Q$54,10,FALSE)),VLOOKUP(E864,'Vendor Master'!$B$5:$Q$54,11,FALSE),VLOOKUP(E864,'Vendor Master'!$B$5:$Q$54,6,FALSE))),""))</f>
        <v/>
      </c>
      <c r="N864" s="30">
        <f>IF(OR(E864="",I864="",M864=""),"",I864*M864)</f>
        <v/>
      </c>
      <c r="O864" s="30">
        <f>IF(OR(E864="",L864=""),"",L864-IF(N864="",0,N864))</f>
        <v/>
      </c>
      <c r="P864" s="26" t="n"/>
      <c r="Q864" s="23" t="n"/>
      <c r="R864" s="28" t="n"/>
      <c r="S864" s="22">
        <f>IF(OR(R864="",O864=""),"",IF(ROUND(R864,2)=ROUND(O864,2),"OK","CHECK"))</f>
        <v/>
      </c>
      <c r="T864" s="31">
        <f>IF(OR(R864="",O864=""),"",R864-O864)</f>
        <v/>
      </c>
      <c r="U864" s="19" t="n"/>
      <c r="V864" s="23" t="n"/>
      <c r="W864" s="32">
        <f>IF(V864="","",IFERROR(VLOOKUP(V864,'Challan Master'!$B$5:$D$124,3,FALSE),""))</f>
        <v/>
      </c>
      <c r="X864" s="22">
        <f>IF(V864="","",IFERROR(VLOOKUP(V864,'Challan Master'!$B$5:$D$124,2,FALSE),""))</f>
        <v/>
      </c>
      <c r="Y864" s="23" t="n"/>
    </row>
    <row r="865">
      <c r="A865" s="22">
        <f>IF(C865="","",ROW()-4)</f>
        <v/>
      </c>
      <c r="B865" s="22">
        <f>IF(C865="","",IF(MONTH(C865)&lt;=3,"Q4",IF(MONTH(C865)&lt;=6,"Q1",IF(MONTH(C865)&lt;=9,"Q2","Q3"))))</f>
        <v/>
      </c>
      <c r="C865" s="26" t="n"/>
      <c r="D865" s="23" t="n"/>
      <c r="E865" s="19" t="n"/>
      <c r="F865" s="22">
        <f>IF(E865="","",IFERROR(VLOOKUP(E865,'Vendor Master'!$B$5:$Q$54,2,FALSE),""))</f>
        <v/>
      </c>
      <c r="G865" s="22">
        <f>IF(E865="","",IFERROR(VLOOKUP(E865,'Vendor Master'!$B$5:$Q$54,4,FALSE),""))</f>
        <v/>
      </c>
      <c r="H865" s="20">
        <f>IF(E865="","",IFERROR(VLOOKUP(G865,'Rate Master'!$B$5:$C$16,2,FALSE),""))</f>
        <v/>
      </c>
      <c r="I865" s="28" t="n"/>
      <c r="J865" s="29">
        <f>IF(E865="","",IFERROR(IF(VLOOKUP(E865,'Vendor Master'!$B$5:$Q$54,12,FALSE)="Y",VLOOKUP(E865,'Vendor Master'!$B$5:$Q$54,14,FALSE),0),""))</f>
        <v/>
      </c>
      <c r="K865" s="30">
        <f>IF(OR(E865="",I865="",J865=""),"",I865*J865)</f>
        <v/>
      </c>
      <c r="L865" s="30">
        <f>IF(OR(E865="",I865=""),"",I865+IF(K865="",0,K865))</f>
        <v/>
      </c>
      <c r="M865" s="25">
        <f>IF(E865="","",IFERROR(IF(F865="",0.2,IF(AND(VLOOKUP(E865,'Vendor Master'!$B$5:$Q$54,7,FALSE)="Y",C865&gt;=VLOOKUP(E865,'Vendor Master'!$B$5:$Q$54,9,FALSE),C865&lt;=VLOOKUP(E865,'Vendor Master'!$B$5:$Q$54,10,FALSE)),VLOOKUP(E865,'Vendor Master'!$B$5:$Q$54,11,FALSE),VLOOKUP(E865,'Vendor Master'!$B$5:$Q$54,6,FALSE))),""))</f>
        <v/>
      </c>
      <c r="N865" s="30">
        <f>IF(OR(E865="",I865="",M865=""),"",I865*M865)</f>
        <v/>
      </c>
      <c r="O865" s="30">
        <f>IF(OR(E865="",L865=""),"",L865-IF(N865="",0,N865))</f>
        <v/>
      </c>
      <c r="P865" s="26" t="n"/>
      <c r="Q865" s="23" t="n"/>
      <c r="R865" s="28" t="n"/>
      <c r="S865" s="22">
        <f>IF(OR(R865="",O865=""),"",IF(ROUND(R865,2)=ROUND(O865,2),"OK","CHECK"))</f>
        <v/>
      </c>
      <c r="T865" s="31">
        <f>IF(OR(R865="",O865=""),"",R865-O865)</f>
        <v/>
      </c>
      <c r="U865" s="19" t="n"/>
      <c r="V865" s="23" t="n"/>
      <c r="W865" s="32">
        <f>IF(V865="","",IFERROR(VLOOKUP(V865,'Challan Master'!$B$5:$D$124,3,FALSE),""))</f>
        <v/>
      </c>
      <c r="X865" s="22">
        <f>IF(V865="","",IFERROR(VLOOKUP(V865,'Challan Master'!$B$5:$D$124,2,FALSE),""))</f>
        <v/>
      </c>
      <c r="Y865" s="23" t="n"/>
    </row>
    <row r="866">
      <c r="A866" s="22">
        <f>IF(C866="","",ROW()-4)</f>
        <v/>
      </c>
      <c r="B866" s="22">
        <f>IF(C866="","",IF(MONTH(C866)&lt;=3,"Q4",IF(MONTH(C866)&lt;=6,"Q1",IF(MONTH(C866)&lt;=9,"Q2","Q3"))))</f>
        <v/>
      </c>
      <c r="C866" s="26" t="n"/>
      <c r="D866" s="23" t="n"/>
      <c r="E866" s="19" t="n"/>
      <c r="F866" s="22">
        <f>IF(E866="","",IFERROR(VLOOKUP(E866,'Vendor Master'!$B$5:$Q$54,2,FALSE),""))</f>
        <v/>
      </c>
      <c r="G866" s="22">
        <f>IF(E866="","",IFERROR(VLOOKUP(E866,'Vendor Master'!$B$5:$Q$54,4,FALSE),""))</f>
        <v/>
      </c>
      <c r="H866" s="20">
        <f>IF(E866="","",IFERROR(VLOOKUP(G866,'Rate Master'!$B$5:$C$16,2,FALSE),""))</f>
        <v/>
      </c>
      <c r="I866" s="28" t="n"/>
      <c r="J866" s="29">
        <f>IF(E866="","",IFERROR(IF(VLOOKUP(E866,'Vendor Master'!$B$5:$Q$54,12,FALSE)="Y",VLOOKUP(E866,'Vendor Master'!$B$5:$Q$54,14,FALSE),0),""))</f>
        <v/>
      </c>
      <c r="K866" s="30">
        <f>IF(OR(E866="",I866="",J866=""),"",I866*J866)</f>
        <v/>
      </c>
      <c r="L866" s="30">
        <f>IF(OR(E866="",I866=""),"",I866+IF(K866="",0,K866))</f>
        <v/>
      </c>
      <c r="M866" s="25">
        <f>IF(E866="","",IFERROR(IF(F866="",0.2,IF(AND(VLOOKUP(E866,'Vendor Master'!$B$5:$Q$54,7,FALSE)="Y",C866&gt;=VLOOKUP(E866,'Vendor Master'!$B$5:$Q$54,9,FALSE),C866&lt;=VLOOKUP(E866,'Vendor Master'!$B$5:$Q$54,10,FALSE)),VLOOKUP(E866,'Vendor Master'!$B$5:$Q$54,11,FALSE),VLOOKUP(E866,'Vendor Master'!$B$5:$Q$54,6,FALSE))),""))</f>
        <v/>
      </c>
      <c r="N866" s="30">
        <f>IF(OR(E866="",I866="",M866=""),"",I866*M866)</f>
        <v/>
      </c>
      <c r="O866" s="30">
        <f>IF(OR(E866="",L866=""),"",L866-IF(N866="",0,N866))</f>
        <v/>
      </c>
      <c r="P866" s="26" t="n"/>
      <c r="Q866" s="23" t="n"/>
      <c r="R866" s="28" t="n"/>
      <c r="S866" s="22">
        <f>IF(OR(R866="",O866=""),"",IF(ROUND(R866,2)=ROUND(O866,2),"OK","CHECK"))</f>
        <v/>
      </c>
      <c r="T866" s="31">
        <f>IF(OR(R866="",O866=""),"",R866-O866)</f>
        <v/>
      </c>
      <c r="U866" s="19" t="n"/>
      <c r="V866" s="23" t="n"/>
      <c r="W866" s="32">
        <f>IF(V866="","",IFERROR(VLOOKUP(V866,'Challan Master'!$B$5:$D$124,3,FALSE),""))</f>
        <v/>
      </c>
      <c r="X866" s="22">
        <f>IF(V866="","",IFERROR(VLOOKUP(V866,'Challan Master'!$B$5:$D$124,2,FALSE),""))</f>
        <v/>
      </c>
      <c r="Y866" s="23" t="n"/>
    </row>
    <row r="867">
      <c r="A867" s="22">
        <f>IF(C867="","",ROW()-4)</f>
        <v/>
      </c>
      <c r="B867" s="22">
        <f>IF(C867="","",IF(MONTH(C867)&lt;=3,"Q4",IF(MONTH(C867)&lt;=6,"Q1",IF(MONTH(C867)&lt;=9,"Q2","Q3"))))</f>
        <v/>
      </c>
      <c r="C867" s="26" t="n"/>
      <c r="D867" s="23" t="n"/>
      <c r="E867" s="19" t="n"/>
      <c r="F867" s="22">
        <f>IF(E867="","",IFERROR(VLOOKUP(E867,'Vendor Master'!$B$5:$Q$54,2,FALSE),""))</f>
        <v/>
      </c>
      <c r="G867" s="22">
        <f>IF(E867="","",IFERROR(VLOOKUP(E867,'Vendor Master'!$B$5:$Q$54,4,FALSE),""))</f>
        <v/>
      </c>
      <c r="H867" s="20">
        <f>IF(E867="","",IFERROR(VLOOKUP(G867,'Rate Master'!$B$5:$C$16,2,FALSE),""))</f>
        <v/>
      </c>
      <c r="I867" s="28" t="n"/>
      <c r="J867" s="29">
        <f>IF(E867="","",IFERROR(IF(VLOOKUP(E867,'Vendor Master'!$B$5:$Q$54,12,FALSE)="Y",VLOOKUP(E867,'Vendor Master'!$B$5:$Q$54,14,FALSE),0),""))</f>
        <v/>
      </c>
      <c r="K867" s="30">
        <f>IF(OR(E867="",I867="",J867=""),"",I867*J867)</f>
        <v/>
      </c>
      <c r="L867" s="30">
        <f>IF(OR(E867="",I867=""),"",I867+IF(K867="",0,K867))</f>
        <v/>
      </c>
      <c r="M867" s="25">
        <f>IF(E867="","",IFERROR(IF(F867="",0.2,IF(AND(VLOOKUP(E867,'Vendor Master'!$B$5:$Q$54,7,FALSE)="Y",C867&gt;=VLOOKUP(E867,'Vendor Master'!$B$5:$Q$54,9,FALSE),C867&lt;=VLOOKUP(E867,'Vendor Master'!$B$5:$Q$54,10,FALSE)),VLOOKUP(E867,'Vendor Master'!$B$5:$Q$54,11,FALSE),VLOOKUP(E867,'Vendor Master'!$B$5:$Q$54,6,FALSE))),""))</f>
        <v/>
      </c>
      <c r="N867" s="30">
        <f>IF(OR(E867="",I867="",M867=""),"",I867*M867)</f>
        <v/>
      </c>
      <c r="O867" s="30">
        <f>IF(OR(E867="",L867=""),"",L867-IF(N867="",0,N867))</f>
        <v/>
      </c>
      <c r="P867" s="26" t="n"/>
      <c r="Q867" s="23" t="n"/>
      <c r="R867" s="28" t="n"/>
      <c r="S867" s="22">
        <f>IF(OR(R867="",O867=""),"",IF(ROUND(R867,2)=ROUND(O867,2),"OK","CHECK"))</f>
        <v/>
      </c>
      <c r="T867" s="31">
        <f>IF(OR(R867="",O867=""),"",R867-O867)</f>
        <v/>
      </c>
      <c r="U867" s="19" t="n"/>
      <c r="V867" s="23" t="n"/>
      <c r="W867" s="32">
        <f>IF(V867="","",IFERROR(VLOOKUP(V867,'Challan Master'!$B$5:$D$124,3,FALSE),""))</f>
        <v/>
      </c>
      <c r="X867" s="22">
        <f>IF(V867="","",IFERROR(VLOOKUP(V867,'Challan Master'!$B$5:$D$124,2,FALSE),""))</f>
        <v/>
      </c>
      <c r="Y867" s="23" t="n"/>
    </row>
    <row r="868">
      <c r="A868" s="22">
        <f>IF(C868="","",ROW()-4)</f>
        <v/>
      </c>
      <c r="B868" s="22">
        <f>IF(C868="","",IF(MONTH(C868)&lt;=3,"Q4",IF(MONTH(C868)&lt;=6,"Q1",IF(MONTH(C868)&lt;=9,"Q2","Q3"))))</f>
        <v/>
      </c>
      <c r="C868" s="26" t="n"/>
      <c r="D868" s="23" t="n"/>
      <c r="E868" s="19" t="n"/>
      <c r="F868" s="22">
        <f>IF(E868="","",IFERROR(VLOOKUP(E868,'Vendor Master'!$B$5:$Q$54,2,FALSE),""))</f>
        <v/>
      </c>
      <c r="G868" s="22">
        <f>IF(E868="","",IFERROR(VLOOKUP(E868,'Vendor Master'!$B$5:$Q$54,4,FALSE),""))</f>
        <v/>
      </c>
      <c r="H868" s="20">
        <f>IF(E868="","",IFERROR(VLOOKUP(G868,'Rate Master'!$B$5:$C$16,2,FALSE),""))</f>
        <v/>
      </c>
      <c r="I868" s="28" t="n"/>
      <c r="J868" s="29">
        <f>IF(E868="","",IFERROR(IF(VLOOKUP(E868,'Vendor Master'!$B$5:$Q$54,12,FALSE)="Y",VLOOKUP(E868,'Vendor Master'!$B$5:$Q$54,14,FALSE),0),""))</f>
        <v/>
      </c>
      <c r="K868" s="30">
        <f>IF(OR(E868="",I868="",J868=""),"",I868*J868)</f>
        <v/>
      </c>
      <c r="L868" s="30">
        <f>IF(OR(E868="",I868=""),"",I868+IF(K868="",0,K868))</f>
        <v/>
      </c>
      <c r="M868" s="25">
        <f>IF(E868="","",IFERROR(IF(F868="",0.2,IF(AND(VLOOKUP(E868,'Vendor Master'!$B$5:$Q$54,7,FALSE)="Y",C868&gt;=VLOOKUP(E868,'Vendor Master'!$B$5:$Q$54,9,FALSE),C868&lt;=VLOOKUP(E868,'Vendor Master'!$B$5:$Q$54,10,FALSE)),VLOOKUP(E868,'Vendor Master'!$B$5:$Q$54,11,FALSE),VLOOKUP(E868,'Vendor Master'!$B$5:$Q$54,6,FALSE))),""))</f>
        <v/>
      </c>
      <c r="N868" s="30">
        <f>IF(OR(E868="",I868="",M868=""),"",I868*M868)</f>
        <v/>
      </c>
      <c r="O868" s="30">
        <f>IF(OR(E868="",L868=""),"",L868-IF(N868="",0,N868))</f>
        <v/>
      </c>
      <c r="P868" s="26" t="n"/>
      <c r="Q868" s="23" t="n"/>
      <c r="R868" s="28" t="n"/>
      <c r="S868" s="22">
        <f>IF(OR(R868="",O868=""),"",IF(ROUND(R868,2)=ROUND(O868,2),"OK","CHECK"))</f>
        <v/>
      </c>
      <c r="T868" s="31">
        <f>IF(OR(R868="",O868=""),"",R868-O868)</f>
        <v/>
      </c>
      <c r="U868" s="19" t="n"/>
      <c r="V868" s="23" t="n"/>
      <c r="W868" s="32">
        <f>IF(V868="","",IFERROR(VLOOKUP(V868,'Challan Master'!$B$5:$D$124,3,FALSE),""))</f>
        <v/>
      </c>
      <c r="X868" s="22">
        <f>IF(V868="","",IFERROR(VLOOKUP(V868,'Challan Master'!$B$5:$D$124,2,FALSE),""))</f>
        <v/>
      </c>
      <c r="Y868" s="23" t="n"/>
    </row>
    <row r="869">
      <c r="A869" s="22">
        <f>IF(C869="","",ROW()-4)</f>
        <v/>
      </c>
      <c r="B869" s="22">
        <f>IF(C869="","",IF(MONTH(C869)&lt;=3,"Q4",IF(MONTH(C869)&lt;=6,"Q1",IF(MONTH(C869)&lt;=9,"Q2","Q3"))))</f>
        <v/>
      </c>
      <c r="C869" s="26" t="n"/>
      <c r="D869" s="23" t="n"/>
      <c r="E869" s="19" t="n"/>
      <c r="F869" s="22">
        <f>IF(E869="","",IFERROR(VLOOKUP(E869,'Vendor Master'!$B$5:$Q$54,2,FALSE),""))</f>
        <v/>
      </c>
      <c r="G869" s="22">
        <f>IF(E869="","",IFERROR(VLOOKUP(E869,'Vendor Master'!$B$5:$Q$54,4,FALSE),""))</f>
        <v/>
      </c>
      <c r="H869" s="20">
        <f>IF(E869="","",IFERROR(VLOOKUP(G869,'Rate Master'!$B$5:$C$16,2,FALSE),""))</f>
        <v/>
      </c>
      <c r="I869" s="28" t="n"/>
      <c r="J869" s="29">
        <f>IF(E869="","",IFERROR(IF(VLOOKUP(E869,'Vendor Master'!$B$5:$Q$54,12,FALSE)="Y",VLOOKUP(E869,'Vendor Master'!$B$5:$Q$54,14,FALSE),0),""))</f>
        <v/>
      </c>
      <c r="K869" s="30">
        <f>IF(OR(E869="",I869="",J869=""),"",I869*J869)</f>
        <v/>
      </c>
      <c r="L869" s="30">
        <f>IF(OR(E869="",I869=""),"",I869+IF(K869="",0,K869))</f>
        <v/>
      </c>
      <c r="M869" s="25">
        <f>IF(E869="","",IFERROR(IF(F869="",0.2,IF(AND(VLOOKUP(E869,'Vendor Master'!$B$5:$Q$54,7,FALSE)="Y",C869&gt;=VLOOKUP(E869,'Vendor Master'!$B$5:$Q$54,9,FALSE),C869&lt;=VLOOKUP(E869,'Vendor Master'!$B$5:$Q$54,10,FALSE)),VLOOKUP(E869,'Vendor Master'!$B$5:$Q$54,11,FALSE),VLOOKUP(E869,'Vendor Master'!$B$5:$Q$54,6,FALSE))),""))</f>
        <v/>
      </c>
      <c r="N869" s="30">
        <f>IF(OR(E869="",I869="",M869=""),"",I869*M869)</f>
        <v/>
      </c>
      <c r="O869" s="30">
        <f>IF(OR(E869="",L869=""),"",L869-IF(N869="",0,N869))</f>
        <v/>
      </c>
      <c r="P869" s="26" t="n"/>
      <c r="Q869" s="23" t="n"/>
      <c r="R869" s="28" t="n"/>
      <c r="S869" s="22">
        <f>IF(OR(R869="",O869=""),"",IF(ROUND(R869,2)=ROUND(O869,2),"OK","CHECK"))</f>
        <v/>
      </c>
      <c r="T869" s="31">
        <f>IF(OR(R869="",O869=""),"",R869-O869)</f>
        <v/>
      </c>
      <c r="U869" s="19" t="n"/>
      <c r="V869" s="23" t="n"/>
      <c r="W869" s="32">
        <f>IF(V869="","",IFERROR(VLOOKUP(V869,'Challan Master'!$B$5:$D$124,3,FALSE),""))</f>
        <v/>
      </c>
      <c r="X869" s="22">
        <f>IF(V869="","",IFERROR(VLOOKUP(V869,'Challan Master'!$B$5:$D$124,2,FALSE),""))</f>
        <v/>
      </c>
      <c r="Y869" s="23" t="n"/>
    </row>
    <row r="870">
      <c r="A870" s="22">
        <f>IF(C870="","",ROW()-4)</f>
        <v/>
      </c>
      <c r="B870" s="22">
        <f>IF(C870="","",IF(MONTH(C870)&lt;=3,"Q4",IF(MONTH(C870)&lt;=6,"Q1",IF(MONTH(C870)&lt;=9,"Q2","Q3"))))</f>
        <v/>
      </c>
      <c r="C870" s="26" t="n"/>
      <c r="D870" s="23" t="n"/>
      <c r="E870" s="19" t="n"/>
      <c r="F870" s="22">
        <f>IF(E870="","",IFERROR(VLOOKUP(E870,'Vendor Master'!$B$5:$Q$54,2,FALSE),""))</f>
        <v/>
      </c>
      <c r="G870" s="22">
        <f>IF(E870="","",IFERROR(VLOOKUP(E870,'Vendor Master'!$B$5:$Q$54,4,FALSE),""))</f>
        <v/>
      </c>
      <c r="H870" s="20">
        <f>IF(E870="","",IFERROR(VLOOKUP(G870,'Rate Master'!$B$5:$C$16,2,FALSE),""))</f>
        <v/>
      </c>
      <c r="I870" s="28" t="n"/>
      <c r="J870" s="29">
        <f>IF(E870="","",IFERROR(IF(VLOOKUP(E870,'Vendor Master'!$B$5:$Q$54,12,FALSE)="Y",VLOOKUP(E870,'Vendor Master'!$B$5:$Q$54,14,FALSE),0),""))</f>
        <v/>
      </c>
      <c r="K870" s="30">
        <f>IF(OR(E870="",I870="",J870=""),"",I870*J870)</f>
        <v/>
      </c>
      <c r="L870" s="30">
        <f>IF(OR(E870="",I870=""),"",I870+IF(K870="",0,K870))</f>
        <v/>
      </c>
      <c r="M870" s="25">
        <f>IF(E870="","",IFERROR(IF(F870="",0.2,IF(AND(VLOOKUP(E870,'Vendor Master'!$B$5:$Q$54,7,FALSE)="Y",C870&gt;=VLOOKUP(E870,'Vendor Master'!$B$5:$Q$54,9,FALSE),C870&lt;=VLOOKUP(E870,'Vendor Master'!$B$5:$Q$54,10,FALSE)),VLOOKUP(E870,'Vendor Master'!$B$5:$Q$54,11,FALSE),VLOOKUP(E870,'Vendor Master'!$B$5:$Q$54,6,FALSE))),""))</f>
        <v/>
      </c>
      <c r="N870" s="30">
        <f>IF(OR(E870="",I870="",M870=""),"",I870*M870)</f>
        <v/>
      </c>
      <c r="O870" s="30">
        <f>IF(OR(E870="",L870=""),"",L870-IF(N870="",0,N870))</f>
        <v/>
      </c>
      <c r="P870" s="26" t="n"/>
      <c r="Q870" s="23" t="n"/>
      <c r="R870" s="28" t="n"/>
      <c r="S870" s="22">
        <f>IF(OR(R870="",O870=""),"",IF(ROUND(R870,2)=ROUND(O870,2),"OK","CHECK"))</f>
        <v/>
      </c>
      <c r="T870" s="31">
        <f>IF(OR(R870="",O870=""),"",R870-O870)</f>
        <v/>
      </c>
      <c r="U870" s="19" t="n"/>
      <c r="V870" s="23" t="n"/>
      <c r="W870" s="32">
        <f>IF(V870="","",IFERROR(VLOOKUP(V870,'Challan Master'!$B$5:$D$124,3,FALSE),""))</f>
        <v/>
      </c>
      <c r="X870" s="22">
        <f>IF(V870="","",IFERROR(VLOOKUP(V870,'Challan Master'!$B$5:$D$124,2,FALSE),""))</f>
        <v/>
      </c>
      <c r="Y870" s="23" t="n"/>
    </row>
    <row r="871">
      <c r="A871" s="22">
        <f>IF(C871="","",ROW()-4)</f>
        <v/>
      </c>
      <c r="B871" s="22">
        <f>IF(C871="","",IF(MONTH(C871)&lt;=3,"Q4",IF(MONTH(C871)&lt;=6,"Q1",IF(MONTH(C871)&lt;=9,"Q2","Q3"))))</f>
        <v/>
      </c>
      <c r="C871" s="26" t="n"/>
      <c r="D871" s="23" t="n"/>
      <c r="E871" s="19" t="n"/>
      <c r="F871" s="22">
        <f>IF(E871="","",IFERROR(VLOOKUP(E871,'Vendor Master'!$B$5:$Q$54,2,FALSE),""))</f>
        <v/>
      </c>
      <c r="G871" s="22">
        <f>IF(E871="","",IFERROR(VLOOKUP(E871,'Vendor Master'!$B$5:$Q$54,4,FALSE),""))</f>
        <v/>
      </c>
      <c r="H871" s="20">
        <f>IF(E871="","",IFERROR(VLOOKUP(G871,'Rate Master'!$B$5:$C$16,2,FALSE),""))</f>
        <v/>
      </c>
      <c r="I871" s="28" t="n"/>
      <c r="J871" s="29">
        <f>IF(E871="","",IFERROR(IF(VLOOKUP(E871,'Vendor Master'!$B$5:$Q$54,12,FALSE)="Y",VLOOKUP(E871,'Vendor Master'!$B$5:$Q$54,14,FALSE),0),""))</f>
        <v/>
      </c>
      <c r="K871" s="30">
        <f>IF(OR(E871="",I871="",J871=""),"",I871*J871)</f>
        <v/>
      </c>
      <c r="L871" s="30">
        <f>IF(OR(E871="",I871=""),"",I871+IF(K871="",0,K871))</f>
        <v/>
      </c>
      <c r="M871" s="25">
        <f>IF(E871="","",IFERROR(IF(F871="",0.2,IF(AND(VLOOKUP(E871,'Vendor Master'!$B$5:$Q$54,7,FALSE)="Y",C871&gt;=VLOOKUP(E871,'Vendor Master'!$B$5:$Q$54,9,FALSE),C871&lt;=VLOOKUP(E871,'Vendor Master'!$B$5:$Q$54,10,FALSE)),VLOOKUP(E871,'Vendor Master'!$B$5:$Q$54,11,FALSE),VLOOKUP(E871,'Vendor Master'!$B$5:$Q$54,6,FALSE))),""))</f>
        <v/>
      </c>
      <c r="N871" s="30">
        <f>IF(OR(E871="",I871="",M871=""),"",I871*M871)</f>
        <v/>
      </c>
      <c r="O871" s="30">
        <f>IF(OR(E871="",L871=""),"",L871-IF(N871="",0,N871))</f>
        <v/>
      </c>
      <c r="P871" s="26" t="n"/>
      <c r="Q871" s="23" t="n"/>
      <c r="R871" s="28" t="n"/>
      <c r="S871" s="22">
        <f>IF(OR(R871="",O871=""),"",IF(ROUND(R871,2)=ROUND(O871,2),"OK","CHECK"))</f>
        <v/>
      </c>
      <c r="T871" s="31">
        <f>IF(OR(R871="",O871=""),"",R871-O871)</f>
        <v/>
      </c>
      <c r="U871" s="19" t="n"/>
      <c r="V871" s="23" t="n"/>
      <c r="W871" s="32">
        <f>IF(V871="","",IFERROR(VLOOKUP(V871,'Challan Master'!$B$5:$D$124,3,FALSE),""))</f>
        <v/>
      </c>
      <c r="X871" s="22">
        <f>IF(V871="","",IFERROR(VLOOKUP(V871,'Challan Master'!$B$5:$D$124,2,FALSE),""))</f>
        <v/>
      </c>
      <c r="Y871" s="23" t="n"/>
    </row>
    <row r="872">
      <c r="A872" s="22">
        <f>IF(C872="","",ROW()-4)</f>
        <v/>
      </c>
      <c r="B872" s="22">
        <f>IF(C872="","",IF(MONTH(C872)&lt;=3,"Q4",IF(MONTH(C872)&lt;=6,"Q1",IF(MONTH(C872)&lt;=9,"Q2","Q3"))))</f>
        <v/>
      </c>
      <c r="C872" s="26" t="n"/>
      <c r="D872" s="23" t="n"/>
      <c r="E872" s="19" t="n"/>
      <c r="F872" s="22">
        <f>IF(E872="","",IFERROR(VLOOKUP(E872,'Vendor Master'!$B$5:$Q$54,2,FALSE),""))</f>
        <v/>
      </c>
      <c r="G872" s="22">
        <f>IF(E872="","",IFERROR(VLOOKUP(E872,'Vendor Master'!$B$5:$Q$54,4,FALSE),""))</f>
        <v/>
      </c>
      <c r="H872" s="20">
        <f>IF(E872="","",IFERROR(VLOOKUP(G872,'Rate Master'!$B$5:$C$16,2,FALSE),""))</f>
        <v/>
      </c>
      <c r="I872" s="28" t="n"/>
      <c r="J872" s="29">
        <f>IF(E872="","",IFERROR(IF(VLOOKUP(E872,'Vendor Master'!$B$5:$Q$54,12,FALSE)="Y",VLOOKUP(E872,'Vendor Master'!$B$5:$Q$54,14,FALSE),0),""))</f>
        <v/>
      </c>
      <c r="K872" s="30">
        <f>IF(OR(E872="",I872="",J872=""),"",I872*J872)</f>
        <v/>
      </c>
      <c r="L872" s="30">
        <f>IF(OR(E872="",I872=""),"",I872+IF(K872="",0,K872))</f>
        <v/>
      </c>
      <c r="M872" s="25">
        <f>IF(E872="","",IFERROR(IF(F872="",0.2,IF(AND(VLOOKUP(E872,'Vendor Master'!$B$5:$Q$54,7,FALSE)="Y",C872&gt;=VLOOKUP(E872,'Vendor Master'!$B$5:$Q$54,9,FALSE),C872&lt;=VLOOKUP(E872,'Vendor Master'!$B$5:$Q$54,10,FALSE)),VLOOKUP(E872,'Vendor Master'!$B$5:$Q$54,11,FALSE),VLOOKUP(E872,'Vendor Master'!$B$5:$Q$54,6,FALSE))),""))</f>
        <v/>
      </c>
      <c r="N872" s="30">
        <f>IF(OR(E872="",I872="",M872=""),"",I872*M872)</f>
        <v/>
      </c>
      <c r="O872" s="30">
        <f>IF(OR(E872="",L872=""),"",L872-IF(N872="",0,N872))</f>
        <v/>
      </c>
      <c r="P872" s="26" t="n"/>
      <c r="Q872" s="23" t="n"/>
      <c r="R872" s="28" t="n"/>
      <c r="S872" s="22">
        <f>IF(OR(R872="",O872=""),"",IF(ROUND(R872,2)=ROUND(O872,2),"OK","CHECK"))</f>
        <v/>
      </c>
      <c r="T872" s="31">
        <f>IF(OR(R872="",O872=""),"",R872-O872)</f>
        <v/>
      </c>
      <c r="U872" s="19" t="n"/>
      <c r="V872" s="23" t="n"/>
      <c r="W872" s="32">
        <f>IF(V872="","",IFERROR(VLOOKUP(V872,'Challan Master'!$B$5:$D$124,3,FALSE),""))</f>
        <v/>
      </c>
      <c r="X872" s="22">
        <f>IF(V872="","",IFERROR(VLOOKUP(V872,'Challan Master'!$B$5:$D$124,2,FALSE),""))</f>
        <v/>
      </c>
      <c r="Y872" s="23" t="n"/>
    </row>
    <row r="873">
      <c r="A873" s="22">
        <f>IF(C873="","",ROW()-4)</f>
        <v/>
      </c>
      <c r="B873" s="22">
        <f>IF(C873="","",IF(MONTH(C873)&lt;=3,"Q4",IF(MONTH(C873)&lt;=6,"Q1",IF(MONTH(C873)&lt;=9,"Q2","Q3"))))</f>
        <v/>
      </c>
      <c r="C873" s="26" t="n"/>
      <c r="D873" s="23" t="n"/>
      <c r="E873" s="19" t="n"/>
      <c r="F873" s="22">
        <f>IF(E873="","",IFERROR(VLOOKUP(E873,'Vendor Master'!$B$5:$Q$54,2,FALSE),""))</f>
        <v/>
      </c>
      <c r="G873" s="22">
        <f>IF(E873="","",IFERROR(VLOOKUP(E873,'Vendor Master'!$B$5:$Q$54,4,FALSE),""))</f>
        <v/>
      </c>
      <c r="H873" s="20">
        <f>IF(E873="","",IFERROR(VLOOKUP(G873,'Rate Master'!$B$5:$C$16,2,FALSE),""))</f>
        <v/>
      </c>
      <c r="I873" s="28" t="n"/>
      <c r="J873" s="29">
        <f>IF(E873="","",IFERROR(IF(VLOOKUP(E873,'Vendor Master'!$B$5:$Q$54,12,FALSE)="Y",VLOOKUP(E873,'Vendor Master'!$B$5:$Q$54,14,FALSE),0),""))</f>
        <v/>
      </c>
      <c r="K873" s="30">
        <f>IF(OR(E873="",I873="",J873=""),"",I873*J873)</f>
        <v/>
      </c>
      <c r="L873" s="30">
        <f>IF(OR(E873="",I873=""),"",I873+IF(K873="",0,K873))</f>
        <v/>
      </c>
      <c r="M873" s="25">
        <f>IF(E873="","",IFERROR(IF(F873="",0.2,IF(AND(VLOOKUP(E873,'Vendor Master'!$B$5:$Q$54,7,FALSE)="Y",C873&gt;=VLOOKUP(E873,'Vendor Master'!$B$5:$Q$54,9,FALSE),C873&lt;=VLOOKUP(E873,'Vendor Master'!$B$5:$Q$54,10,FALSE)),VLOOKUP(E873,'Vendor Master'!$B$5:$Q$54,11,FALSE),VLOOKUP(E873,'Vendor Master'!$B$5:$Q$54,6,FALSE))),""))</f>
        <v/>
      </c>
      <c r="N873" s="30">
        <f>IF(OR(E873="",I873="",M873=""),"",I873*M873)</f>
        <v/>
      </c>
      <c r="O873" s="30">
        <f>IF(OR(E873="",L873=""),"",L873-IF(N873="",0,N873))</f>
        <v/>
      </c>
      <c r="P873" s="26" t="n"/>
      <c r="Q873" s="23" t="n"/>
      <c r="R873" s="28" t="n"/>
      <c r="S873" s="22">
        <f>IF(OR(R873="",O873=""),"",IF(ROUND(R873,2)=ROUND(O873,2),"OK","CHECK"))</f>
        <v/>
      </c>
      <c r="T873" s="31">
        <f>IF(OR(R873="",O873=""),"",R873-O873)</f>
        <v/>
      </c>
      <c r="U873" s="19" t="n"/>
      <c r="V873" s="23" t="n"/>
      <c r="W873" s="32">
        <f>IF(V873="","",IFERROR(VLOOKUP(V873,'Challan Master'!$B$5:$D$124,3,FALSE),""))</f>
        <v/>
      </c>
      <c r="X873" s="22">
        <f>IF(V873="","",IFERROR(VLOOKUP(V873,'Challan Master'!$B$5:$D$124,2,FALSE),""))</f>
        <v/>
      </c>
      <c r="Y873" s="23" t="n"/>
    </row>
    <row r="874">
      <c r="A874" s="22">
        <f>IF(C874="","",ROW()-4)</f>
        <v/>
      </c>
      <c r="B874" s="22">
        <f>IF(C874="","",IF(MONTH(C874)&lt;=3,"Q4",IF(MONTH(C874)&lt;=6,"Q1",IF(MONTH(C874)&lt;=9,"Q2","Q3"))))</f>
        <v/>
      </c>
      <c r="C874" s="26" t="n"/>
      <c r="D874" s="23" t="n"/>
      <c r="E874" s="19" t="n"/>
      <c r="F874" s="22">
        <f>IF(E874="","",IFERROR(VLOOKUP(E874,'Vendor Master'!$B$5:$Q$54,2,FALSE),""))</f>
        <v/>
      </c>
      <c r="G874" s="22">
        <f>IF(E874="","",IFERROR(VLOOKUP(E874,'Vendor Master'!$B$5:$Q$54,4,FALSE),""))</f>
        <v/>
      </c>
      <c r="H874" s="20">
        <f>IF(E874="","",IFERROR(VLOOKUP(G874,'Rate Master'!$B$5:$C$16,2,FALSE),""))</f>
        <v/>
      </c>
      <c r="I874" s="28" t="n"/>
      <c r="J874" s="29">
        <f>IF(E874="","",IFERROR(IF(VLOOKUP(E874,'Vendor Master'!$B$5:$Q$54,12,FALSE)="Y",VLOOKUP(E874,'Vendor Master'!$B$5:$Q$54,14,FALSE),0),""))</f>
        <v/>
      </c>
      <c r="K874" s="30">
        <f>IF(OR(E874="",I874="",J874=""),"",I874*J874)</f>
        <v/>
      </c>
      <c r="L874" s="30">
        <f>IF(OR(E874="",I874=""),"",I874+IF(K874="",0,K874))</f>
        <v/>
      </c>
      <c r="M874" s="25">
        <f>IF(E874="","",IFERROR(IF(F874="",0.2,IF(AND(VLOOKUP(E874,'Vendor Master'!$B$5:$Q$54,7,FALSE)="Y",C874&gt;=VLOOKUP(E874,'Vendor Master'!$B$5:$Q$54,9,FALSE),C874&lt;=VLOOKUP(E874,'Vendor Master'!$B$5:$Q$54,10,FALSE)),VLOOKUP(E874,'Vendor Master'!$B$5:$Q$54,11,FALSE),VLOOKUP(E874,'Vendor Master'!$B$5:$Q$54,6,FALSE))),""))</f>
        <v/>
      </c>
      <c r="N874" s="30">
        <f>IF(OR(E874="",I874="",M874=""),"",I874*M874)</f>
        <v/>
      </c>
      <c r="O874" s="30">
        <f>IF(OR(E874="",L874=""),"",L874-IF(N874="",0,N874))</f>
        <v/>
      </c>
      <c r="P874" s="26" t="n"/>
      <c r="Q874" s="23" t="n"/>
      <c r="R874" s="28" t="n"/>
      <c r="S874" s="22">
        <f>IF(OR(R874="",O874=""),"",IF(ROUND(R874,2)=ROUND(O874,2),"OK","CHECK"))</f>
        <v/>
      </c>
      <c r="T874" s="31">
        <f>IF(OR(R874="",O874=""),"",R874-O874)</f>
        <v/>
      </c>
      <c r="U874" s="19" t="n"/>
      <c r="V874" s="23" t="n"/>
      <c r="W874" s="32">
        <f>IF(V874="","",IFERROR(VLOOKUP(V874,'Challan Master'!$B$5:$D$124,3,FALSE),""))</f>
        <v/>
      </c>
      <c r="X874" s="22">
        <f>IF(V874="","",IFERROR(VLOOKUP(V874,'Challan Master'!$B$5:$D$124,2,FALSE),""))</f>
        <v/>
      </c>
      <c r="Y874" s="23" t="n"/>
    </row>
    <row r="875">
      <c r="A875" s="22">
        <f>IF(C875="","",ROW()-4)</f>
        <v/>
      </c>
      <c r="B875" s="22">
        <f>IF(C875="","",IF(MONTH(C875)&lt;=3,"Q4",IF(MONTH(C875)&lt;=6,"Q1",IF(MONTH(C875)&lt;=9,"Q2","Q3"))))</f>
        <v/>
      </c>
      <c r="C875" s="26" t="n"/>
      <c r="D875" s="23" t="n"/>
      <c r="E875" s="19" t="n"/>
      <c r="F875" s="22">
        <f>IF(E875="","",IFERROR(VLOOKUP(E875,'Vendor Master'!$B$5:$Q$54,2,FALSE),""))</f>
        <v/>
      </c>
      <c r="G875" s="22">
        <f>IF(E875="","",IFERROR(VLOOKUP(E875,'Vendor Master'!$B$5:$Q$54,4,FALSE),""))</f>
        <v/>
      </c>
      <c r="H875" s="20">
        <f>IF(E875="","",IFERROR(VLOOKUP(G875,'Rate Master'!$B$5:$C$16,2,FALSE),""))</f>
        <v/>
      </c>
      <c r="I875" s="28" t="n"/>
      <c r="J875" s="29">
        <f>IF(E875="","",IFERROR(IF(VLOOKUP(E875,'Vendor Master'!$B$5:$Q$54,12,FALSE)="Y",VLOOKUP(E875,'Vendor Master'!$B$5:$Q$54,14,FALSE),0),""))</f>
        <v/>
      </c>
      <c r="K875" s="30">
        <f>IF(OR(E875="",I875="",J875=""),"",I875*J875)</f>
        <v/>
      </c>
      <c r="L875" s="30">
        <f>IF(OR(E875="",I875=""),"",I875+IF(K875="",0,K875))</f>
        <v/>
      </c>
      <c r="M875" s="25">
        <f>IF(E875="","",IFERROR(IF(F875="",0.2,IF(AND(VLOOKUP(E875,'Vendor Master'!$B$5:$Q$54,7,FALSE)="Y",C875&gt;=VLOOKUP(E875,'Vendor Master'!$B$5:$Q$54,9,FALSE),C875&lt;=VLOOKUP(E875,'Vendor Master'!$B$5:$Q$54,10,FALSE)),VLOOKUP(E875,'Vendor Master'!$B$5:$Q$54,11,FALSE),VLOOKUP(E875,'Vendor Master'!$B$5:$Q$54,6,FALSE))),""))</f>
        <v/>
      </c>
      <c r="N875" s="30">
        <f>IF(OR(E875="",I875="",M875=""),"",I875*M875)</f>
        <v/>
      </c>
      <c r="O875" s="30">
        <f>IF(OR(E875="",L875=""),"",L875-IF(N875="",0,N875))</f>
        <v/>
      </c>
      <c r="P875" s="26" t="n"/>
      <c r="Q875" s="23" t="n"/>
      <c r="R875" s="28" t="n"/>
      <c r="S875" s="22">
        <f>IF(OR(R875="",O875=""),"",IF(ROUND(R875,2)=ROUND(O875,2),"OK","CHECK"))</f>
        <v/>
      </c>
      <c r="T875" s="31">
        <f>IF(OR(R875="",O875=""),"",R875-O875)</f>
        <v/>
      </c>
      <c r="U875" s="19" t="n"/>
      <c r="V875" s="23" t="n"/>
      <c r="W875" s="32">
        <f>IF(V875="","",IFERROR(VLOOKUP(V875,'Challan Master'!$B$5:$D$124,3,FALSE),""))</f>
        <v/>
      </c>
      <c r="X875" s="22">
        <f>IF(V875="","",IFERROR(VLOOKUP(V875,'Challan Master'!$B$5:$D$124,2,FALSE),""))</f>
        <v/>
      </c>
      <c r="Y875" s="23" t="n"/>
    </row>
    <row r="876">
      <c r="A876" s="22">
        <f>IF(C876="","",ROW()-4)</f>
        <v/>
      </c>
      <c r="B876" s="22">
        <f>IF(C876="","",IF(MONTH(C876)&lt;=3,"Q4",IF(MONTH(C876)&lt;=6,"Q1",IF(MONTH(C876)&lt;=9,"Q2","Q3"))))</f>
        <v/>
      </c>
      <c r="C876" s="26" t="n"/>
      <c r="D876" s="23" t="n"/>
      <c r="E876" s="19" t="n"/>
      <c r="F876" s="22">
        <f>IF(E876="","",IFERROR(VLOOKUP(E876,'Vendor Master'!$B$5:$Q$54,2,FALSE),""))</f>
        <v/>
      </c>
      <c r="G876" s="22">
        <f>IF(E876="","",IFERROR(VLOOKUP(E876,'Vendor Master'!$B$5:$Q$54,4,FALSE),""))</f>
        <v/>
      </c>
      <c r="H876" s="20">
        <f>IF(E876="","",IFERROR(VLOOKUP(G876,'Rate Master'!$B$5:$C$16,2,FALSE),""))</f>
        <v/>
      </c>
      <c r="I876" s="28" t="n"/>
      <c r="J876" s="29">
        <f>IF(E876="","",IFERROR(IF(VLOOKUP(E876,'Vendor Master'!$B$5:$Q$54,12,FALSE)="Y",VLOOKUP(E876,'Vendor Master'!$B$5:$Q$54,14,FALSE),0),""))</f>
        <v/>
      </c>
      <c r="K876" s="30">
        <f>IF(OR(E876="",I876="",J876=""),"",I876*J876)</f>
        <v/>
      </c>
      <c r="L876" s="30">
        <f>IF(OR(E876="",I876=""),"",I876+IF(K876="",0,K876))</f>
        <v/>
      </c>
      <c r="M876" s="25">
        <f>IF(E876="","",IFERROR(IF(F876="",0.2,IF(AND(VLOOKUP(E876,'Vendor Master'!$B$5:$Q$54,7,FALSE)="Y",C876&gt;=VLOOKUP(E876,'Vendor Master'!$B$5:$Q$54,9,FALSE),C876&lt;=VLOOKUP(E876,'Vendor Master'!$B$5:$Q$54,10,FALSE)),VLOOKUP(E876,'Vendor Master'!$B$5:$Q$54,11,FALSE),VLOOKUP(E876,'Vendor Master'!$B$5:$Q$54,6,FALSE))),""))</f>
        <v/>
      </c>
      <c r="N876" s="30">
        <f>IF(OR(E876="",I876="",M876=""),"",I876*M876)</f>
        <v/>
      </c>
      <c r="O876" s="30">
        <f>IF(OR(E876="",L876=""),"",L876-IF(N876="",0,N876))</f>
        <v/>
      </c>
      <c r="P876" s="26" t="n"/>
      <c r="Q876" s="23" t="n"/>
      <c r="R876" s="28" t="n"/>
      <c r="S876" s="22">
        <f>IF(OR(R876="",O876=""),"",IF(ROUND(R876,2)=ROUND(O876,2),"OK","CHECK"))</f>
        <v/>
      </c>
      <c r="T876" s="31">
        <f>IF(OR(R876="",O876=""),"",R876-O876)</f>
        <v/>
      </c>
      <c r="U876" s="19" t="n"/>
      <c r="V876" s="23" t="n"/>
      <c r="W876" s="32">
        <f>IF(V876="","",IFERROR(VLOOKUP(V876,'Challan Master'!$B$5:$D$124,3,FALSE),""))</f>
        <v/>
      </c>
      <c r="X876" s="22">
        <f>IF(V876="","",IFERROR(VLOOKUP(V876,'Challan Master'!$B$5:$D$124,2,FALSE),""))</f>
        <v/>
      </c>
      <c r="Y876" s="23" t="n"/>
    </row>
    <row r="877">
      <c r="A877" s="22">
        <f>IF(C877="","",ROW()-4)</f>
        <v/>
      </c>
      <c r="B877" s="22">
        <f>IF(C877="","",IF(MONTH(C877)&lt;=3,"Q4",IF(MONTH(C877)&lt;=6,"Q1",IF(MONTH(C877)&lt;=9,"Q2","Q3"))))</f>
        <v/>
      </c>
      <c r="C877" s="26" t="n"/>
      <c r="D877" s="23" t="n"/>
      <c r="E877" s="19" t="n"/>
      <c r="F877" s="22">
        <f>IF(E877="","",IFERROR(VLOOKUP(E877,'Vendor Master'!$B$5:$Q$54,2,FALSE),""))</f>
        <v/>
      </c>
      <c r="G877" s="22">
        <f>IF(E877="","",IFERROR(VLOOKUP(E877,'Vendor Master'!$B$5:$Q$54,4,FALSE),""))</f>
        <v/>
      </c>
      <c r="H877" s="20">
        <f>IF(E877="","",IFERROR(VLOOKUP(G877,'Rate Master'!$B$5:$C$16,2,FALSE),""))</f>
        <v/>
      </c>
      <c r="I877" s="28" t="n"/>
      <c r="J877" s="29">
        <f>IF(E877="","",IFERROR(IF(VLOOKUP(E877,'Vendor Master'!$B$5:$Q$54,12,FALSE)="Y",VLOOKUP(E877,'Vendor Master'!$B$5:$Q$54,14,FALSE),0),""))</f>
        <v/>
      </c>
      <c r="K877" s="30">
        <f>IF(OR(E877="",I877="",J877=""),"",I877*J877)</f>
        <v/>
      </c>
      <c r="L877" s="30">
        <f>IF(OR(E877="",I877=""),"",I877+IF(K877="",0,K877))</f>
        <v/>
      </c>
      <c r="M877" s="25">
        <f>IF(E877="","",IFERROR(IF(F877="",0.2,IF(AND(VLOOKUP(E877,'Vendor Master'!$B$5:$Q$54,7,FALSE)="Y",C877&gt;=VLOOKUP(E877,'Vendor Master'!$B$5:$Q$54,9,FALSE),C877&lt;=VLOOKUP(E877,'Vendor Master'!$B$5:$Q$54,10,FALSE)),VLOOKUP(E877,'Vendor Master'!$B$5:$Q$54,11,FALSE),VLOOKUP(E877,'Vendor Master'!$B$5:$Q$54,6,FALSE))),""))</f>
        <v/>
      </c>
      <c r="N877" s="30">
        <f>IF(OR(E877="",I877="",M877=""),"",I877*M877)</f>
        <v/>
      </c>
      <c r="O877" s="30">
        <f>IF(OR(E877="",L877=""),"",L877-IF(N877="",0,N877))</f>
        <v/>
      </c>
      <c r="P877" s="26" t="n"/>
      <c r="Q877" s="23" t="n"/>
      <c r="R877" s="28" t="n"/>
      <c r="S877" s="22">
        <f>IF(OR(R877="",O877=""),"",IF(ROUND(R877,2)=ROUND(O877,2),"OK","CHECK"))</f>
        <v/>
      </c>
      <c r="T877" s="31">
        <f>IF(OR(R877="",O877=""),"",R877-O877)</f>
        <v/>
      </c>
      <c r="U877" s="19" t="n"/>
      <c r="V877" s="23" t="n"/>
      <c r="W877" s="32">
        <f>IF(V877="","",IFERROR(VLOOKUP(V877,'Challan Master'!$B$5:$D$124,3,FALSE),""))</f>
        <v/>
      </c>
      <c r="X877" s="22">
        <f>IF(V877="","",IFERROR(VLOOKUP(V877,'Challan Master'!$B$5:$D$124,2,FALSE),""))</f>
        <v/>
      </c>
      <c r="Y877" s="23" t="n"/>
    </row>
    <row r="878">
      <c r="A878" s="22">
        <f>IF(C878="","",ROW()-4)</f>
        <v/>
      </c>
      <c r="B878" s="22">
        <f>IF(C878="","",IF(MONTH(C878)&lt;=3,"Q4",IF(MONTH(C878)&lt;=6,"Q1",IF(MONTH(C878)&lt;=9,"Q2","Q3"))))</f>
        <v/>
      </c>
      <c r="C878" s="26" t="n"/>
      <c r="D878" s="23" t="n"/>
      <c r="E878" s="19" t="n"/>
      <c r="F878" s="22">
        <f>IF(E878="","",IFERROR(VLOOKUP(E878,'Vendor Master'!$B$5:$Q$54,2,FALSE),""))</f>
        <v/>
      </c>
      <c r="G878" s="22">
        <f>IF(E878="","",IFERROR(VLOOKUP(E878,'Vendor Master'!$B$5:$Q$54,4,FALSE),""))</f>
        <v/>
      </c>
      <c r="H878" s="20">
        <f>IF(E878="","",IFERROR(VLOOKUP(G878,'Rate Master'!$B$5:$C$16,2,FALSE),""))</f>
        <v/>
      </c>
      <c r="I878" s="28" t="n"/>
      <c r="J878" s="29">
        <f>IF(E878="","",IFERROR(IF(VLOOKUP(E878,'Vendor Master'!$B$5:$Q$54,12,FALSE)="Y",VLOOKUP(E878,'Vendor Master'!$B$5:$Q$54,14,FALSE),0),""))</f>
        <v/>
      </c>
      <c r="K878" s="30">
        <f>IF(OR(E878="",I878="",J878=""),"",I878*J878)</f>
        <v/>
      </c>
      <c r="L878" s="30">
        <f>IF(OR(E878="",I878=""),"",I878+IF(K878="",0,K878))</f>
        <v/>
      </c>
      <c r="M878" s="25">
        <f>IF(E878="","",IFERROR(IF(F878="",0.2,IF(AND(VLOOKUP(E878,'Vendor Master'!$B$5:$Q$54,7,FALSE)="Y",C878&gt;=VLOOKUP(E878,'Vendor Master'!$B$5:$Q$54,9,FALSE),C878&lt;=VLOOKUP(E878,'Vendor Master'!$B$5:$Q$54,10,FALSE)),VLOOKUP(E878,'Vendor Master'!$B$5:$Q$54,11,FALSE),VLOOKUP(E878,'Vendor Master'!$B$5:$Q$54,6,FALSE))),""))</f>
        <v/>
      </c>
      <c r="N878" s="30">
        <f>IF(OR(E878="",I878="",M878=""),"",I878*M878)</f>
        <v/>
      </c>
      <c r="O878" s="30">
        <f>IF(OR(E878="",L878=""),"",L878-IF(N878="",0,N878))</f>
        <v/>
      </c>
      <c r="P878" s="26" t="n"/>
      <c r="Q878" s="23" t="n"/>
      <c r="R878" s="28" t="n"/>
      <c r="S878" s="22">
        <f>IF(OR(R878="",O878=""),"",IF(ROUND(R878,2)=ROUND(O878,2),"OK","CHECK"))</f>
        <v/>
      </c>
      <c r="T878" s="31">
        <f>IF(OR(R878="",O878=""),"",R878-O878)</f>
        <v/>
      </c>
      <c r="U878" s="19" t="n"/>
      <c r="V878" s="23" t="n"/>
      <c r="W878" s="32">
        <f>IF(V878="","",IFERROR(VLOOKUP(V878,'Challan Master'!$B$5:$D$124,3,FALSE),""))</f>
        <v/>
      </c>
      <c r="X878" s="22">
        <f>IF(V878="","",IFERROR(VLOOKUP(V878,'Challan Master'!$B$5:$D$124,2,FALSE),""))</f>
        <v/>
      </c>
      <c r="Y878" s="23" t="n"/>
    </row>
    <row r="879">
      <c r="A879" s="22">
        <f>IF(C879="","",ROW()-4)</f>
        <v/>
      </c>
      <c r="B879" s="22">
        <f>IF(C879="","",IF(MONTH(C879)&lt;=3,"Q4",IF(MONTH(C879)&lt;=6,"Q1",IF(MONTH(C879)&lt;=9,"Q2","Q3"))))</f>
        <v/>
      </c>
      <c r="C879" s="26" t="n"/>
      <c r="D879" s="23" t="n"/>
      <c r="E879" s="19" t="n"/>
      <c r="F879" s="22">
        <f>IF(E879="","",IFERROR(VLOOKUP(E879,'Vendor Master'!$B$5:$Q$54,2,FALSE),""))</f>
        <v/>
      </c>
      <c r="G879" s="22">
        <f>IF(E879="","",IFERROR(VLOOKUP(E879,'Vendor Master'!$B$5:$Q$54,4,FALSE),""))</f>
        <v/>
      </c>
      <c r="H879" s="20">
        <f>IF(E879="","",IFERROR(VLOOKUP(G879,'Rate Master'!$B$5:$C$16,2,FALSE),""))</f>
        <v/>
      </c>
      <c r="I879" s="28" t="n"/>
      <c r="J879" s="29">
        <f>IF(E879="","",IFERROR(IF(VLOOKUP(E879,'Vendor Master'!$B$5:$Q$54,12,FALSE)="Y",VLOOKUP(E879,'Vendor Master'!$B$5:$Q$54,14,FALSE),0),""))</f>
        <v/>
      </c>
      <c r="K879" s="30">
        <f>IF(OR(E879="",I879="",J879=""),"",I879*J879)</f>
        <v/>
      </c>
      <c r="L879" s="30">
        <f>IF(OR(E879="",I879=""),"",I879+IF(K879="",0,K879))</f>
        <v/>
      </c>
      <c r="M879" s="25">
        <f>IF(E879="","",IFERROR(IF(F879="",0.2,IF(AND(VLOOKUP(E879,'Vendor Master'!$B$5:$Q$54,7,FALSE)="Y",C879&gt;=VLOOKUP(E879,'Vendor Master'!$B$5:$Q$54,9,FALSE),C879&lt;=VLOOKUP(E879,'Vendor Master'!$B$5:$Q$54,10,FALSE)),VLOOKUP(E879,'Vendor Master'!$B$5:$Q$54,11,FALSE),VLOOKUP(E879,'Vendor Master'!$B$5:$Q$54,6,FALSE))),""))</f>
        <v/>
      </c>
      <c r="N879" s="30">
        <f>IF(OR(E879="",I879="",M879=""),"",I879*M879)</f>
        <v/>
      </c>
      <c r="O879" s="30">
        <f>IF(OR(E879="",L879=""),"",L879-IF(N879="",0,N879))</f>
        <v/>
      </c>
      <c r="P879" s="26" t="n"/>
      <c r="Q879" s="23" t="n"/>
      <c r="R879" s="28" t="n"/>
      <c r="S879" s="22">
        <f>IF(OR(R879="",O879=""),"",IF(ROUND(R879,2)=ROUND(O879,2),"OK","CHECK"))</f>
        <v/>
      </c>
      <c r="T879" s="31">
        <f>IF(OR(R879="",O879=""),"",R879-O879)</f>
        <v/>
      </c>
      <c r="U879" s="19" t="n"/>
      <c r="V879" s="23" t="n"/>
      <c r="W879" s="32">
        <f>IF(V879="","",IFERROR(VLOOKUP(V879,'Challan Master'!$B$5:$D$124,3,FALSE),""))</f>
        <v/>
      </c>
      <c r="X879" s="22">
        <f>IF(V879="","",IFERROR(VLOOKUP(V879,'Challan Master'!$B$5:$D$124,2,FALSE),""))</f>
        <v/>
      </c>
      <c r="Y879" s="23" t="n"/>
    </row>
    <row r="880">
      <c r="A880" s="22">
        <f>IF(C880="","",ROW()-4)</f>
        <v/>
      </c>
      <c r="B880" s="22">
        <f>IF(C880="","",IF(MONTH(C880)&lt;=3,"Q4",IF(MONTH(C880)&lt;=6,"Q1",IF(MONTH(C880)&lt;=9,"Q2","Q3"))))</f>
        <v/>
      </c>
      <c r="C880" s="26" t="n"/>
      <c r="D880" s="23" t="n"/>
      <c r="E880" s="19" t="n"/>
      <c r="F880" s="22">
        <f>IF(E880="","",IFERROR(VLOOKUP(E880,'Vendor Master'!$B$5:$Q$54,2,FALSE),""))</f>
        <v/>
      </c>
      <c r="G880" s="22">
        <f>IF(E880="","",IFERROR(VLOOKUP(E880,'Vendor Master'!$B$5:$Q$54,4,FALSE),""))</f>
        <v/>
      </c>
      <c r="H880" s="20">
        <f>IF(E880="","",IFERROR(VLOOKUP(G880,'Rate Master'!$B$5:$C$16,2,FALSE),""))</f>
        <v/>
      </c>
      <c r="I880" s="28" t="n"/>
      <c r="J880" s="29">
        <f>IF(E880="","",IFERROR(IF(VLOOKUP(E880,'Vendor Master'!$B$5:$Q$54,12,FALSE)="Y",VLOOKUP(E880,'Vendor Master'!$B$5:$Q$54,14,FALSE),0),""))</f>
        <v/>
      </c>
      <c r="K880" s="30">
        <f>IF(OR(E880="",I880="",J880=""),"",I880*J880)</f>
        <v/>
      </c>
      <c r="L880" s="30">
        <f>IF(OR(E880="",I880=""),"",I880+IF(K880="",0,K880))</f>
        <v/>
      </c>
      <c r="M880" s="25">
        <f>IF(E880="","",IFERROR(IF(F880="",0.2,IF(AND(VLOOKUP(E880,'Vendor Master'!$B$5:$Q$54,7,FALSE)="Y",C880&gt;=VLOOKUP(E880,'Vendor Master'!$B$5:$Q$54,9,FALSE),C880&lt;=VLOOKUP(E880,'Vendor Master'!$B$5:$Q$54,10,FALSE)),VLOOKUP(E880,'Vendor Master'!$B$5:$Q$54,11,FALSE),VLOOKUP(E880,'Vendor Master'!$B$5:$Q$54,6,FALSE))),""))</f>
        <v/>
      </c>
      <c r="N880" s="30">
        <f>IF(OR(E880="",I880="",M880=""),"",I880*M880)</f>
        <v/>
      </c>
      <c r="O880" s="30">
        <f>IF(OR(E880="",L880=""),"",L880-IF(N880="",0,N880))</f>
        <v/>
      </c>
      <c r="P880" s="26" t="n"/>
      <c r="Q880" s="23" t="n"/>
      <c r="R880" s="28" t="n"/>
      <c r="S880" s="22">
        <f>IF(OR(R880="",O880=""),"",IF(ROUND(R880,2)=ROUND(O880,2),"OK","CHECK"))</f>
        <v/>
      </c>
      <c r="T880" s="31">
        <f>IF(OR(R880="",O880=""),"",R880-O880)</f>
        <v/>
      </c>
      <c r="U880" s="19" t="n"/>
      <c r="V880" s="23" t="n"/>
      <c r="W880" s="32">
        <f>IF(V880="","",IFERROR(VLOOKUP(V880,'Challan Master'!$B$5:$D$124,3,FALSE),""))</f>
        <v/>
      </c>
      <c r="X880" s="22">
        <f>IF(V880="","",IFERROR(VLOOKUP(V880,'Challan Master'!$B$5:$D$124,2,FALSE),""))</f>
        <v/>
      </c>
      <c r="Y880" s="23" t="n"/>
    </row>
    <row r="881">
      <c r="A881" s="22">
        <f>IF(C881="","",ROW()-4)</f>
        <v/>
      </c>
      <c r="B881" s="22">
        <f>IF(C881="","",IF(MONTH(C881)&lt;=3,"Q4",IF(MONTH(C881)&lt;=6,"Q1",IF(MONTH(C881)&lt;=9,"Q2","Q3"))))</f>
        <v/>
      </c>
      <c r="C881" s="26" t="n"/>
      <c r="D881" s="23" t="n"/>
      <c r="E881" s="19" t="n"/>
      <c r="F881" s="22">
        <f>IF(E881="","",IFERROR(VLOOKUP(E881,'Vendor Master'!$B$5:$Q$54,2,FALSE),""))</f>
        <v/>
      </c>
      <c r="G881" s="22">
        <f>IF(E881="","",IFERROR(VLOOKUP(E881,'Vendor Master'!$B$5:$Q$54,4,FALSE),""))</f>
        <v/>
      </c>
      <c r="H881" s="20">
        <f>IF(E881="","",IFERROR(VLOOKUP(G881,'Rate Master'!$B$5:$C$16,2,FALSE),""))</f>
        <v/>
      </c>
      <c r="I881" s="28" t="n"/>
      <c r="J881" s="29">
        <f>IF(E881="","",IFERROR(IF(VLOOKUP(E881,'Vendor Master'!$B$5:$Q$54,12,FALSE)="Y",VLOOKUP(E881,'Vendor Master'!$B$5:$Q$54,14,FALSE),0),""))</f>
        <v/>
      </c>
      <c r="K881" s="30">
        <f>IF(OR(E881="",I881="",J881=""),"",I881*J881)</f>
        <v/>
      </c>
      <c r="L881" s="30">
        <f>IF(OR(E881="",I881=""),"",I881+IF(K881="",0,K881))</f>
        <v/>
      </c>
      <c r="M881" s="25">
        <f>IF(E881="","",IFERROR(IF(F881="",0.2,IF(AND(VLOOKUP(E881,'Vendor Master'!$B$5:$Q$54,7,FALSE)="Y",C881&gt;=VLOOKUP(E881,'Vendor Master'!$B$5:$Q$54,9,FALSE),C881&lt;=VLOOKUP(E881,'Vendor Master'!$B$5:$Q$54,10,FALSE)),VLOOKUP(E881,'Vendor Master'!$B$5:$Q$54,11,FALSE),VLOOKUP(E881,'Vendor Master'!$B$5:$Q$54,6,FALSE))),""))</f>
        <v/>
      </c>
      <c r="N881" s="30">
        <f>IF(OR(E881="",I881="",M881=""),"",I881*M881)</f>
        <v/>
      </c>
      <c r="O881" s="30">
        <f>IF(OR(E881="",L881=""),"",L881-IF(N881="",0,N881))</f>
        <v/>
      </c>
      <c r="P881" s="26" t="n"/>
      <c r="Q881" s="23" t="n"/>
      <c r="R881" s="28" t="n"/>
      <c r="S881" s="22">
        <f>IF(OR(R881="",O881=""),"",IF(ROUND(R881,2)=ROUND(O881,2),"OK","CHECK"))</f>
        <v/>
      </c>
      <c r="T881" s="31">
        <f>IF(OR(R881="",O881=""),"",R881-O881)</f>
        <v/>
      </c>
      <c r="U881" s="19" t="n"/>
      <c r="V881" s="23" t="n"/>
      <c r="W881" s="32">
        <f>IF(V881="","",IFERROR(VLOOKUP(V881,'Challan Master'!$B$5:$D$124,3,FALSE),""))</f>
        <v/>
      </c>
      <c r="X881" s="22">
        <f>IF(V881="","",IFERROR(VLOOKUP(V881,'Challan Master'!$B$5:$D$124,2,FALSE),""))</f>
        <v/>
      </c>
      <c r="Y881" s="23" t="n"/>
    </row>
    <row r="882">
      <c r="A882" s="22">
        <f>IF(C882="","",ROW()-4)</f>
        <v/>
      </c>
      <c r="B882" s="22">
        <f>IF(C882="","",IF(MONTH(C882)&lt;=3,"Q4",IF(MONTH(C882)&lt;=6,"Q1",IF(MONTH(C882)&lt;=9,"Q2","Q3"))))</f>
        <v/>
      </c>
      <c r="C882" s="26" t="n"/>
      <c r="D882" s="23" t="n"/>
      <c r="E882" s="19" t="n"/>
      <c r="F882" s="22">
        <f>IF(E882="","",IFERROR(VLOOKUP(E882,'Vendor Master'!$B$5:$Q$54,2,FALSE),""))</f>
        <v/>
      </c>
      <c r="G882" s="22">
        <f>IF(E882="","",IFERROR(VLOOKUP(E882,'Vendor Master'!$B$5:$Q$54,4,FALSE),""))</f>
        <v/>
      </c>
      <c r="H882" s="20">
        <f>IF(E882="","",IFERROR(VLOOKUP(G882,'Rate Master'!$B$5:$C$16,2,FALSE),""))</f>
        <v/>
      </c>
      <c r="I882" s="28" t="n"/>
      <c r="J882" s="29">
        <f>IF(E882="","",IFERROR(IF(VLOOKUP(E882,'Vendor Master'!$B$5:$Q$54,12,FALSE)="Y",VLOOKUP(E882,'Vendor Master'!$B$5:$Q$54,14,FALSE),0),""))</f>
        <v/>
      </c>
      <c r="K882" s="30">
        <f>IF(OR(E882="",I882="",J882=""),"",I882*J882)</f>
        <v/>
      </c>
      <c r="L882" s="30">
        <f>IF(OR(E882="",I882=""),"",I882+IF(K882="",0,K882))</f>
        <v/>
      </c>
      <c r="M882" s="25">
        <f>IF(E882="","",IFERROR(IF(F882="",0.2,IF(AND(VLOOKUP(E882,'Vendor Master'!$B$5:$Q$54,7,FALSE)="Y",C882&gt;=VLOOKUP(E882,'Vendor Master'!$B$5:$Q$54,9,FALSE),C882&lt;=VLOOKUP(E882,'Vendor Master'!$B$5:$Q$54,10,FALSE)),VLOOKUP(E882,'Vendor Master'!$B$5:$Q$54,11,FALSE),VLOOKUP(E882,'Vendor Master'!$B$5:$Q$54,6,FALSE))),""))</f>
        <v/>
      </c>
      <c r="N882" s="30">
        <f>IF(OR(E882="",I882="",M882=""),"",I882*M882)</f>
        <v/>
      </c>
      <c r="O882" s="30">
        <f>IF(OR(E882="",L882=""),"",L882-IF(N882="",0,N882))</f>
        <v/>
      </c>
      <c r="P882" s="26" t="n"/>
      <c r="Q882" s="23" t="n"/>
      <c r="R882" s="28" t="n"/>
      <c r="S882" s="22">
        <f>IF(OR(R882="",O882=""),"",IF(ROUND(R882,2)=ROUND(O882,2),"OK","CHECK"))</f>
        <v/>
      </c>
      <c r="T882" s="31">
        <f>IF(OR(R882="",O882=""),"",R882-O882)</f>
        <v/>
      </c>
      <c r="U882" s="19" t="n"/>
      <c r="V882" s="23" t="n"/>
      <c r="W882" s="32">
        <f>IF(V882="","",IFERROR(VLOOKUP(V882,'Challan Master'!$B$5:$D$124,3,FALSE),""))</f>
        <v/>
      </c>
      <c r="X882" s="22">
        <f>IF(V882="","",IFERROR(VLOOKUP(V882,'Challan Master'!$B$5:$D$124,2,FALSE),""))</f>
        <v/>
      </c>
      <c r="Y882" s="23" t="n"/>
    </row>
    <row r="883">
      <c r="A883" s="22">
        <f>IF(C883="","",ROW()-4)</f>
        <v/>
      </c>
      <c r="B883" s="22">
        <f>IF(C883="","",IF(MONTH(C883)&lt;=3,"Q4",IF(MONTH(C883)&lt;=6,"Q1",IF(MONTH(C883)&lt;=9,"Q2","Q3"))))</f>
        <v/>
      </c>
      <c r="C883" s="26" t="n"/>
      <c r="D883" s="23" t="n"/>
      <c r="E883" s="19" t="n"/>
      <c r="F883" s="22">
        <f>IF(E883="","",IFERROR(VLOOKUP(E883,'Vendor Master'!$B$5:$Q$54,2,FALSE),""))</f>
        <v/>
      </c>
      <c r="G883" s="22">
        <f>IF(E883="","",IFERROR(VLOOKUP(E883,'Vendor Master'!$B$5:$Q$54,4,FALSE),""))</f>
        <v/>
      </c>
      <c r="H883" s="20">
        <f>IF(E883="","",IFERROR(VLOOKUP(G883,'Rate Master'!$B$5:$C$16,2,FALSE),""))</f>
        <v/>
      </c>
      <c r="I883" s="28" t="n"/>
      <c r="J883" s="29">
        <f>IF(E883="","",IFERROR(IF(VLOOKUP(E883,'Vendor Master'!$B$5:$Q$54,12,FALSE)="Y",VLOOKUP(E883,'Vendor Master'!$B$5:$Q$54,14,FALSE),0),""))</f>
        <v/>
      </c>
      <c r="K883" s="30">
        <f>IF(OR(E883="",I883="",J883=""),"",I883*J883)</f>
        <v/>
      </c>
      <c r="L883" s="30">
        <f>IF(OR(E883="",I883=""),"",I883+IF(K883="",0,K883))</f>
        <v/>
      </c>
      <c r="M883" s="25">
        <f>IF(E883="","",IFERROR(IF(F883="",0.2,IF(AND(VLOOKUP(E883,'Vendor Master'!$B$5:$Q$54,7,FALSE)="Y",C883&gt;=VLOOKUP(E883,'Vendor Master'!$B$5:$Q$54,9,FALSE),C883&lt;=VLOOKUP(E883,'Vendor Master'!$B$5:$Q$54,10,FALSE)),VLOOKUP(E883,'Vendor Master'!$B$5:$Q$54,11,FALSE),VLOOKUP(E883,'Vendor Master'!$B$5:$Q$54,6,FALSE))),""))</f>
        <v/>
      </c>
      <c r="N883" s="30">
        <f>IF(OR(E883="",I883="",M883=""),"",I883*M883)</f>
        <v/>
      </c>
      <c r="O883" s="30">
        <f>IF(OR(E883="",L883=""),"",L883-IF(N883="",0,N883))</f>
        <v/>
      </c>
      <c r="P883" s="26" t="n"/>
      <c r="Q883" s="23" t="n"/>
      <c r="R883" s="28" t="n"/>
      <c r="S883" s="22">
        <f>IF(OR(R883="",O883=""),"",IF(ROUND(R883,2)=ROUND(O883,2),"OK","CHECK"))</f>
        <v/>
      </c>
      <c r="T883" s="31">
        <f>IF(OR(R883="",O883=""),"",R883-O883)</f>
        <v/>
      </c>
      <c r="U883" s="19" t="n"/>
      <c r="V883" s="23" t="n"/>
      <c r="W883" s="32">
        <f>IF(V883="","",IFERROR(VLOOKUP(V883,'Challan Master'!$B$5:$D$124,3,FALSE),""))</f>
        <v/>
      </c>
      <c r="X883" s="22">
        <f>IF(V883="","",IFERROR(VLOOKUP(V883,'Challan Master'!$B$5:$D$124,2,FALSE),""))</f>
        <v/>
      </c>
      <c r="Y883" s="23" t="n"/>
    </row>
    <row r="884">
      <c r="A884" s="22">
        <f>IF(C884="","",ROW()-4)</f>
        <v/>
      </c>
      <c r="B884" s="22">
        <f>IF(C884="","",IF(MONTH(C884)&lt;=3,"Q4",IF(MONTH(C884)&lt;=6,"Q1",IF(MONTH(C884)&lt;=9,"Q2","Q3"))))</f>
        <v/>
      </c>
      <c r="C884" s="26" t="n"/>
      <c r="D884" s="23" t="n"/>
      <c r="E884" s="19" t="n"/>
      <c r="F884" s="22">
        <f>IF(E884="","",IFERROR(VLOOKUP(E884,'Vendor Master'!$B$5:$Q$54,2,FALSE),""))</f>
        <v/>
      </c>
      <c r="G884" s="22">
        <f>IF(E884="","",IFERROR(VLOOKUP(E884,'Vendor Master'!$B$5:$Q$54,4,FALSE),""))</f>
        <v/>
      </c>
      <c r="H884" s="20">
        <f>IF(E884="","",IFERROR(VLOOKUP(G884,'Rate Master'!$B$5:$C$16,2,FALSE),""))</f>
        <v/>
      </c>
      <c r="I884" s="28" t="n"/>
      <c r="J884" s="29">
        <f>IF(E884="","",IFERROR(IF(VLOOKUP(E884,'Vendor Master'!$B$5:$Q$54,12,FALSE)="Y",VLOOKUP(E884,'Vendor Master'!$B$5:$Q$54,14,FALSE),0),""))</f>
        <v/>
      </c>
      <c r="K884" s="30">
        <f>IF(OR(E884="",I884="",J884=""),"",I884*J884)</f>
        <v/>
      </c>
      <c r="L884" s="30">
        <f>IF(OR(E884="",I884=""),"",I884+IF(K884="",0,K884))</f>
        <v/>
      </c>
      <c r="M884" s="25">
        <f>IF(E884="","",IFERROR(IF(F884="",0.2,IF(AND(VLOOKUP(E884,'Vendor Master'!$B$5:$Q$54,7,FALSE)="Y",C884&gt;=VLOOKUP(E884,'Vendor Master'!$B$5:$Q$54,9,FALSE),C884&lt;=VLOOKUP(E884,'Vendor Master'!$B$5:$Q$54,10,FALSE)),VLOOKUP(E884,'Vendor Master'!$B$5:$Q$54,11,FALSE),VLOOKUP(E884,'Vendor Master'!$B$5:$Q$54,6,FALSE))),""))</f>
        <v/>
      </c>
      <c r="N884" s="30">
        <f>IF(OR(E884="",I884="",M884=""),"",I884*M884)</f>
        <v/>
      </c>
      <c r="O884" s="30">
        <f>IF(OR(E884="",L884=""),"",L884-IF(N884="",0,N884))</f>
        <v/>
      </c>
      <c r="P884" s="26" t="n"/>
      <c r="Q884" s="23" t="n"/>
      <c r="R884" s="28" t="n"/>
      <c r="S884" s="22">
        <f>IF(OR(R884="",O884=""),"",IF(ROUND(R884,2)=ROUND(O884,2),"OK","CHECK"))</f>
        <v/>
      </c>
      <c r="T884" s="31">
        <f>IF(OR(R884="",O884=""),"",R884-O884)</f>
        <v/>
      </c>
      <c r="U884" s="19" t="n"/>
      <c r="V884" s="23" t="n"/>
      <c r="W884" s="32">
        <f>IF(V884="","",IFERROR(VLOOKUP(V884,'Challan Master'!$B$5:$D$124,3,FALSE),""))</f>
        <v/>
      </c>
      <c r="X884" s="22">
        <f>IF(V884="","",IFERROR(VLOOKUP(V884,'Challan Master'!$B$5:$D$124,2,FALSE),""))</f>
        <v/>
      </c>
      <c r="Y884" s="23" t="n"/>
    </row>
    <row r="885">
      <c r="A885" s="22">
        <f>IF(C885="","",ROW()-4)</f>
        <v/>
      </c>
      <c r="B885" s="22">
        <f>IF(C885="","",IF(MONTH(C885)&lt;=3,"Q4",IF(MONTH(C885)&lt;=6,"Q1",IF(MONTH(C885)&lt;=9,"Q2","Q3"))))</f>
        <v/>
      </c>
      <c r="C885" s="26" t="n"/>
      <c r="D885" s="23" t="n"/>
      <c r="E885" s="19" t="n"/>
      <c r="F885" s="22">
        <f>IF(E885="","",IFERROR(VLOOKUP(E885,'Vendor Master'!$B$5:$Q$54,2,FALSE),""))</f>
        <v/>
      </c>
      <c r="G885" s="22">
        <f>IF(E885="","",IFERROR(VLOOKUP(E885,'Vendor Master'!$B$5:$Q$54,4,FALSE),""))</f>
        <v/>
      </c>
      <c r="H885" s="20">
        <f>IF(E885="","",IFERROR(VLOOKUP(G885,'Rate Master'!$B$5:$C$16,2,FALSE),""))</f>
        <v/>
      </c>
      <c r="I885" s="28" t="n"/>
      <c r="J885" s="29">
        <f>IF(E885="","",IFERROR(IF(VLOOKUP(E885,'Vendor Master'!$B$5:$Q$54,12,FALSE)="Y",VLOOKUP(E885,'Vendor Master'!$B$5:$Q$54,14,FALSE),0),""))</f>
        <v/>
      </c>
      <c r="K885" s="30">
        <f>IF(OR(E885="",I885="",J885=""),"",I885*J885)</f>
        <v/>
      </c>
      <c r="L885" s="30">
        <f>IF(OR(E885="",I885=""),"",I885+IF(K885="",0,K885))</f>
        <v/>
      </c>
      <c r="M885" s="25">
        <f>IF(E885="","",IFERROR(IF(F885="",0.2,IF(AND(VLOOKUP(E885,'Vendor Master'!$B$5:$Q$54,7,FALSE)="Y",C885&gt;=VLOOKUP(E885,'Vendor Master'!$B$5:$Q$54,9,FALSE),C885&lt;=VLOOKUP(E885,'Vendor Master'!$B$5:$Q$54,10,FALSE)),VLOOKUP(E885,'Vendor Master'!$B$5:$Q$54,11,FALSE),VLOOKUP(E885,'Vendor Master'!$B$5:$Q$54,6,FALSE))),""))</f>
        <v/>
      </c>
      <c r="N885" s="30">
        <f>IF(OR(E885="",I885="",M885=""),"",I885*M885)</f>
        <v/>
      </c>
      <c r="O885" s="30">
        <f>IF(OR(E885="",L885=""),"",L885-IF(N885="",0,N885))</f>
        <v/>
      </c>
      <c r="P885" s="26" t="n"/>
      <c r="Q885" s="23" t="n"/>
      <c r="R885" s="28" t="n"/>
      <c r="S885" s="22">
        <f>IF(OR(R885="",O885=""),"",IF(ROUND(R885,2)=ROUND(O885,2),"OK","CHECK"))</f>
        <v/>
      </c>
      <c r="T885" s="31">
        <f>IF(OR(R885="",O885=""),"",R885-O885)</f>
        <v/>
      </c>
      <c r="U885" s="19" t="n"/>
      <c r="V885" s="23" t="n"/>
      <c r="W885" s="32">
        <f>IF(V885="","",IFERROR(VLOOKUP(V885,'Challan Master'!$B$5:$D$124,3,FALSE),""))</f>
        <v/>
      </c>
      <c r="X885" s="22">
        <f>IF(V885="","",IFERROR(VLOOKUP(V885,'Challan Master'!$B$5:$D$124,2,FALSE),""))</f>
        <v/>
      </c>
      <c r="Y885" s="23" t="n"/>
    </row>
    <row r="886">
      <c r="A886" s="22">
        <f>IF(C886="","",ROW()-4)</f>
        <v/>
      </c>
      <c r="B886" s="22">
        <f>IF(C886="","",IF(MONTH(C886)&lt;=3,"Q4",IF(MONTH(C886)&lt;=6,"Q1",IF(MONTH(C886)&lt;=9,"Q2","Q3"))))</f>
        <v/>
      </c>
      <c r="C886" s="26" t="n"/>
      <c r="D886" s="23" t="n"/>
      <c r="E886" s="19" t="n"/>
      <c r="F886" s="22">
        <f>IF(E886="","",IFERROR(VLOOKUP(E886,'Vendor Master'!$B$5:$Q$54,2,FALSE),""))</f>
        <v/>
      </c>
      <c r="G886" s="22">
        <f>IF(E886="","",IFERROR(VLOOKUP(E886,'Vendor Master'!$B$5:$Q$54,4,FALSE),""))</f>
        <v/>
      </c>
      <c r="H886" s="20">
        <f>IF(E886="","",IFERROR(VLOOKUP(G886,'Rate Master'!$B$5:$C$16,2,FALSE),""))</f>
        <v/>
      </c>
      <c r="I886" s="28" t="n"/>
      <c r="J886" s="29">
        <f>IF(E886="","",IFERROR(IF(VLOOKUP(E886,'Vendor Master'!$B$5:$Q$54,12,FALSE)="Y",VLOOKUP(E886,'Vendor Master'!$B$5:$Q$54,14,FALSE),0),""))</f>
        <v/>
      </c>
      <c r="K886" s="30">
        <f>IF(OR(E886="",I886="",J886=""),"",I886*J886)</f>
        <v/>
      </c>
      <c r="L886" s="30">
        <f>IF(OR(E886="",I886=""),"",I886+IF(K886="",0,K886))</f>
        <v/>
      </c>
      <c r="M886" s="25">
        <f>IF(E886="","",IFERROR(IF(F886="",0.2,IF(AND(VLOOKUP(E886,'Vendor Master'!$B$5:$Q$54,7,FALSE)="Y",C886&gt;=VLOOKUP(E886,'Vendor Master'!$B$5:$Q$54,9,FALSE),C886&lt;=VLOOKUP(E886,'Vendor Master'!$B$5:$Q$54,10,FALSE)),VLOOKUP(E886,'Vendor Master'!$B$5:$Q$54,11,FALSE),VLOOKUP(E886,'Vendor Master'!$B$5:$Q$54,6,FALSE))),""))</f>
        <v/>
      </c>
      <c r="N886" s="30">
        <f>IF(OR(E886="",I886="",M886=""),"",I886*M886)</f>
        <v/>
      </c>
      <c r="O886" s="30">
        <f>IF(OR(E886="",L886=""),"",L886-IF(N886="",0,N886))</f>
        <v/>
      </c>
      <c r="P886" s="26" t="n"/>
      <c r="Q886" s="23" t="n"/>
      <c r="R886" s="28" t="n"/>
      <c r="S886" s="22">
        <f>IF(OR(R886="",O886=""),"",IF(ROUND(R886,2)=ROUND(O886,2),"OK","CHECK"))</f>
        <v/>
      </c>
      <c r="T886" s="31">
        <f>IF(OR(R886="",O886=""),"",R886-O886)</f>
        <v/>
      </c>
      <c r="U886" s="19" t="n"/>
      <c r="V886" s="23" t="n"/>
      <c r="W886" s="32">
        <f>IF(V886="","",IFERROR(VLOOKUP(V886,'Challan Master'!$B$5:$D$124,3,FALSE),""))</f>
        <v/>
      </c>
      <c r="X886" s="22">
        <f>IF(V886="","",IFERROR(VLOOKUP(V886,'Challan Master'!$B$5:$D$124,2,FALSE),""))</f>
        <v/>
      </c>
      <c r="Y886" s="23" t="n"/>
    </row>
    <row r="887">
      <c r="A887" s="22">
        <f>IF(C887="","",ROW()-4)</f>
        <v/>
      </c>
      <c r="B887" s="22">
        <f>IF(C887="","",IF(MONTH(C887)&lt;=3,"Q4",IF(MONTH(C887)&lt;=6,"Q1",IF(MONTH(C887)&lt;=9,"Q2","Q3"))))</f>
        <v/>
      </c>
      <c r="C887" s="26" t="n"/>
      <c r="D887" s="23" t="n"/>
      <c r="E887" s="19" t="n"/>
      <c r="F887" s="22">
        <f>IF(E887="","",IFERROR(VLOOKUP(E887,'Vendor Master'!$B$5:$Q$54,2,FALSE),""))</f>
        <v/>
      </c>
      <c r="G887" s="22">
        <f>IF(E887="","",IFERROR(VLOOKUP(E887,'Vendor Master'!$B$5:$Q$54,4,FALSE),""))</f>
        <v/>
      </c>
      <c r="H887" s="20">
        <f>IF(E887="","",IFERROR(VLOOKUP(G887,'Rate Master'!$B$5:$C$16,2,FALSE),""))</f>
        <v/>
      </c>
      <c r="I887" s="28" t="n"/>
      <c r="J887" s="29">
        <f>IF(E887="","",IFERROR(IF(VLOOKUP(E887,'Vendor Master'!$B$5:$Q$54,12,FALSE)="Y",VLOOKUP(E887,'Vendor Master'!$B$5:$Q$54,14,FALSE),0),""))</f>
        <v/>
      </c>
      <c r="K887" s="30">
        <f>IF(OR(E887="",I887="",J887=""),"",I887*J887)</f>
        <v/>
      </c>
      <c r="L887" s="30">
        <f>IF(OR(E887="",I887=""),"",I887+IF(K887="",0,K887))</f>
        <v/>
      </c>
      <c r="M887" s="25">
        <f>IF(E887="","",IFERROR(IF(F887="",0.2,IF(AND(VLOOKUP(E887,'Vendor Master'!$B$5:$Q$54,7,FALSE)="Y",C887&gt;=VLOOKUP(E887,'Vendor Master'!$B$5:$Q$54,9,FALSE),C887&lt;=VLOOKUP(E887,'Vendor Master'!$B$5:$Q$54,10,FALSE)),VLOOKUP(E887,'Vendor Master'!$B$5:$Q$54,11,FALSE),VLOOKUP(E887,'Vendor Master'!$B$5:$Q$54,6,FALSE))),""))</f>
        <v/>
      </c>
      <c r="N887" s="30">
        <f>IF(OR(E887="",I887="",M887=""),"",I887*M887)</f>
        <v/>
      </c>
      <c r="O887" s="30">
        <f>IF(OR(E887="",L887=""),"",L887-IF(N887="",0,N887))</f>
        <v/>
      </c>
      <c r="P887" s="26" t="n"/>
      <c r="Q887" s="23" t="n"/>
      <c r="R887" s="28" t="n"/>
      <c r="S887" s="22">
        <f>IF(OR(R887="",O887=""),"",IF(ROUND(R887,2)=ROUND(O887,2),"OK","CHECK"))</f>
        <v/>
      </c>
      <c r="T887" s="31">
        <f>IF(OR(R887="",O887=""),"",R887-O887)</f>
        <v/>
      </c>
      <c r="U887" s="19" t="n"/>
      <c r="V887" s="23" t="n"/>
      <c r="W887" s="32">
        <f>IF(V887="","",IFERROR(VLOOKUP(V887,'Challan Master'!$B$5:$D$124,3,FALSE),""))</f>
        <v/>
      </c>
      <c r="X887" s="22">
        <f>IF(V887="","",IFERROR(VLOOKUP(V887,'Challan Master'!$B$5:$D$124,2,FALSE),""))</f>
        <v/>
      </c>
      <c r="Y887" s="23" t="n"/>
    </row>
    <row r="888">
      <c r="A888" s="22">
        <f>IF(C888="","",ROW()-4)</f>
        <v/>
      </c>
      <c r="B888" s="22">
        <f>IF(C888="","",IF(MONTH(C888)&lt;=3,"Q4",IF(MONTH(C888)&lt;=6,"Q1",IF(MONTH(C888)&lt;=9,"Q2","Q3"))))</f>
        <v/>
      </c>
      <c r="C888" s="26" t="n"/>
      <c r="D888" s="23" t="n"/>
      <c r="E888" s="19" t="n"/>
      <c r="F888" s="22">
        <f>IF(E888="","",IFERROR(VLOOKUP(E888,'Vendor Master'!$B$5:$Q$54,2,FALSE),""))</f>
        <v/>
      </c>
      <c r="G888" s="22">
        <f>IF(E888="","",IFERROR(VLOOKUP(E888,'Vendor Master'!$B$5:$Q$54,4,FALSE),""))</f>
        <v/>
      </c>
      <c r="H888" s="20">
        <f>IF(E888="","",IFERROR(VLOOKUP(G888,'Rate Master'!$B$5:$C$16,2,FALSE),""))</f>
        <v/>
      </c>
      <c r="I888" s="28" t="n"/>
      <c r="J888" s="29">
        <f>IF(E888="","",IFERROR(IF(VLOOKUP(E888,'Vendor Master'!$B$5:$Q$54,12,FALSE)="Y",VLOOKUP(E888,'Vendor Master'!$B$5:$Q$54,14,FALSE),0),""))</f>
        <v/>
      </c>
      <c r="K888" s="30">
        <f>IF(OR(E888="",I888="",J888=""),"",I888*J888)</f>
        <v/>
      </c>
      <c r="L888" s="30">
        <f>IF(OR(E888="",I888=""),"",I888+IF(K888="",0,K888))</f>
        <v/>
      </c>
      <c r="M888" s="25">
        <f>IF(E888="","",IFERROR(IF(F888="",0.2,IF(AND(VLOOKUP(E888,'Vendor Master'!$B$5:$Q$54,7,FALSE)="Y",C888&gt;=VLOOKUP(E888,'Vendor Master'!$B$5:$Q$54,9,FALSE),C888&lt;=VLOOKUP(E888,'Vendor Master'!$B$5:$Q$54,10,FALSE)),VLOOKUP(E888,'Vendor Master'!$B$5:$Q$54,11,FALSE),VLOOKUP(E888,'Vendor Master'!$B$5:$Q$54,6,FALSE))),""))</f>
        <v/>
      </c>
      <c r="N888" s="30">
        <f>IF(OR(E888="",I888="",M888=""),"",I888*M888)</f>
        <v/>
      </c>
      <c r="O888" s="30">
        <f>IF(OR(E888="",L888=""),"",L888-IF(N888="",0,N888))</f>
        <v/>
      </c>
      <c r="P888" s="26" t="n"/>
      <c r="Q888" s="23" t="n"/>
      <c r="R888" s="28" t="n"/>
      <c r="S888" s="22">
        <f>IF(OR(R888="",O888=""),"",IF(ROUND(R888,2)=ROUND(O888,2),"OK","CHECK"))</f>
        <v/>
      </c>
      <c r="T888" s="31">
        <f>IF(OR(R888="",O888=""),"",R888-O888)</f>
        <v/>
      </c>
      <c r="U888" s="19" t="n"/>
      <c r="V888" s="23" t="n"/>
      <c r="W888" s="32">
        <f>IF(V888="","",IFERROR(VLOOKUP(V888,'Challan Master'!$B$5:$D$124,3,FALSE),""))</f>
        <v/>
      </c>
      <c r="X888" s="22">
        <f>IF(V888="","",IFERROR(VLOOKUP(V888,'Challan Master'!$B$5:$D$124,2,FALSE),""))</f>
        <v/>
      </c>
      <c r="Y888" s="23" t="n"/>
    </row>
    <row r="889">
      <c r="A889" s="22">
        <f>IF(C889="","",ROW()-4)</f>
        <v/>
      </c>
      <c r="B889" s="22">
        <f>IF(C889="","",IF(MONTH(C889)&lt;=3,"Q4",IF(MONTH(C889)&lt;=6,"Q1",IF(MONTH(C889)&lt;=9,"Q2","Q3"))))</f>
        <v/>
      </c>
      <c r="C889" s="26" t="n"/>
      <c r="D889" s="23" t="n"/>
      <c r="E889" s="19" t="n"/>
      <c r="F889" s="22">
        <f>IF(E889="","",IFERROR(VLOOKUP(E889,'Vendor Master'!$B$5:$Q$54,2,FALSE),""))</f>
        <v/>
      </c>
      <c r="G889" s="22">
        <f>IF(E889="","",IFERROR(VLOOKUP(E889,'Vendor Master'!$B$5:$Q$54,4,FALSE),""))</f>
        <v/>
      </c>
      <c r="H889" s="20">
        <f>IF(E889="","",IFERROR(VLOOKUP(G889,'Rate Master'!$B$5:$C$16,2,FALSE),""))</f>
        <v/>
      </c>
      <c r="I889" s="28" t="n"/>
      <c r="J889" s="29">
        <f>IF(E889="","",IFERROR(IF(VLOOKUP(E889,'Vendor Master'!$B$5:$Q$54,12,FALSE)="Y",VLOOKUP(E889,'Vendor Master'!$B$5:$Q$54,14,FALSE),0),""))</f>
        <v/>
      </c>
      <c r="K889" s="30">
        <f>IF(OR(E889="",I889="",J889=""),"",I889*J889)</f>
        <v/>
      </c>
      <c r="L889" s="30">
        <f>IF(OR(E889="",I889=""),"",I889+IF(K889="",0,K889))</f>
        <v/>
      </c>
      <c r="M889" s="25">
        <f>IF(E889="","",IFERROR(IF(F889="",0.2,IF(AND(VLOOKUP(E889,'Vendor Master'!$B$5:$Q$54,7,FALSE)="Y",C889&gt;=VLOOKUP(E889,'Vendor Master'!$B$5:$Q$54,9,FALSE),C889&lt;=VLOOKUP(E889,'Vendor Master'!$B$5:$Q$54,10,FALSE)),VLOOKUP(E889,'Vendor Master'!$B$5:$Q$54,11,FALSE),VLOOKUP(E889,'Vendor Master'!$B$5:$Q$54,6,FALSE))),""))</f>
        <v/>
      </c>
      <c r="N889" s="30">
        <f>IF(OR(E889="",I889="",M889=""),"",I889*M889)</f>
        <v/>
      </c>
      <c r="O889" s="30">
        <f>IF(OR(E889="",L889=""),"",L889-IF(N889="",0,N889))</f>
        <v/>
      </c>
      <c r="P889" s="26" t="n"/>
      <c r="Q889" s="23" t="n"/>
      <c r="R889" s="28" t="n"/>
      <c r="S889" s="22">
        <f>IF(OR(R889="",O889=""),"",IF(ROUND(R889,2)=ROUND(O889,2),"OK","CHECK"))</f>
        <v/>
      </c>
      <c r="T889" s="31">
        <f>IF(OR(R889="",O889=""),"",R889-O889)</f>
        <v/>
      </c>
      <c r="U889" s="19" t="n"/>
      <c r="V889" s="23" t="n"/>
      <c r="W889" s="32">
        <f>IF(V889="","",IFERROR(VLOOKUP(V889,'Challan Master'!$B$5:$D$124,3,FALSE),""))</f>
        <v/>
      </c>
      <c r="X889" s="22">
        <f>IF(V889="","",IFERROR(VLOOKUP(V889,'Challan Master'!$B$5:$D$124,2,FALSE),""))</f>
        <v/>
      </c>
      <c r="Y889" s="23" t="n"/>
    </row>
    <row r="890">
      <c r="A890" s="22">
        <f>IF(C890="","",ROW()-4)</f>
        <v/>
      </c>
      <c r="B890" s="22">
        <f>IF(C890="","",IF(MONTH(C890)&lt;=3,"Q4",IF(MONTH(C890)&lt;=6,"Q1",IF(MONTH(C890)&lt;=9,"Q2","Q3"))))</f>
        <v/>
      </c>
      <c r="C890" s="26" t="n"/>
      <c r="D890" s="23" t="n"/>
      <c r="E890" s="19" t="n"/>
      <c r="F890" s="22">
        <f>IF(E890="","",IFERROR(VLOOKUP(E890,'Vendor Master'!$B$5:$Q$54,2,FALSE),""))</f>
        <v/>
      </c>
      <c r="G890" s="22">
        <f>IF(E890="","",IFERROR(VLOOKUP(E890,'Vendor Master'!$B$5:$Q$54,4,FALSE),""))</f>
        <v/>
      </c>
      <c r="H890" s="20">
        <f>IF(E890="","",IFERROR(VLOOKUP(G890,'Rate Master'!$B$5:$C$16,2,FALSE),""))</f>
        <v/>
      </c>
      <c r="I890" s="28" t="n"/>
      <c r="J890" s="29">
        <f>IF(E890="","",IFERROR(IF(VLOOKUP(E890,'Vendor Master'!$B$5:$Q$54,12,FALSE)="Y",VLOOKUP(E890,'Vendor Master'!$B$5:$Q$54,14,FALSE),0),""))</f>
        <v/>
      </c>
      <c r="K890" s="30">
        <f>IF(OR(E890="",I890="",J890=""),"",I890*J890)</f>
        <v/>
      </c>
      <c r="L890" s="30">
        <f>IF(OR(E890="",I890=""),"",I890+IF(K890="",0,K890))</f>
        <v/>
      </c>
      <c r="M890" s="25">
        <f>IF(E890="","",IFERROR(IF(F890="",0.2,IF(AND(VLOOKUP(E890,'Vendor Master'!$B$5:$Q$54,7,FALSE)="Y",C890&gt;=VLOOKUP(E890,'Vendor Master'!$B$5:$Q$54,9,FALSE),C890&lt;=VLOOKUP(E890,'Vendor Master'!$B$5:$Q$54,10,FALSE)),VLOOKUP(E890,'Vendor Master'!$B$5:$Q$54,11,FALSE),VLOOKUP(E890,'Vendor Master'!$B$5:$Q$54,6,FALSE))),""))</f>
        <v/>
      </c>
      <c r="N890" s="30">
        <f>IF(OR(E890="",I890="",M890=""),"",I890*M890)</f>
        <v/>
      </c>
      <c r="O890" s="30">
        <f>IF(OR(E890="",L890=""),"",L890-IF(N890="",0,N890))</f>
        <v/>
      </c>
      <c r="P890" s="26" t="n"/>
      <c r="Q890" s="23" t="n"/>
      <c r="R890" s="28" t="n"/>
      <c r="S890" s="22">
        <f>IF(OR(R890="",O890=""),"",IF(ROUND(R890,2)=ROUND(O890,2),"OK","CHECK"))</f>
        <v/>
      </c>
      <c r="T890" s="31">
        <f>IF(OR(R890="",O890=""),"",R890-O890)</f>
        <v/>
      </c>
      <c r="U890" s="19" t="n"/>
      <c r="V890" s="23" t="n"/>
      <c r="W890" s="32">
        <f>IF(V890="","",IFERROR(VLOOKUP(V890,'Challan Master'!$B$5:$D$124,3,FALSE),""))</f>
        <v/>
      </c>
      <c r="X890" s="22">
        <f>IF(V890="","",IFERROR(VLOOKUP(V890,'Challan Master'!$B$5:$D$124,2,FALSE),""))</f>
        <v/>
      </c>
      <c r="Y890" s="23" t="n"/>
    </row>
    <row r="891">
      <c r="A891" s="22">
        <f>IF(C891="","",ROW()-4)</f>
        <v/>
      </c>
      <c r="B891" s="22">
        <f>IF(C891="","",IF(MONTH(C891)&lt;=3,"Q4",IF(MONTH(C891)&lt;=6,"Q1",IF(MONTH(C891)&lt;=9,"Q2","Q3"))))</f>
        <v/>
      </c>
      <c r="C891" s="26" t="n"/>
      <c r="D891" s="23" t="n"/>
      <c r="E891" s="19" t="n"/>
      <c r="F891" s="22">
        <f>IF(E891="","",IFERROR(VLOOKUP(E891,'Vendor Master'!$B$5:$Q$54,2,FALSE),""))</f>
        <v/>
      </c>
      <c r="G891" s="22">
        <f>IF(E891="","",IFERROR(VLOOKUP(E891,'Vendor Master'!$B$5:$Q$54,4,FALSE),""))</f>
        <v/>
      </c>
      <c r="H891" s="20">
        <f>IF(E891="","",IFERROR(VLOOKUP(G891,'Rate Master'!$B$5:$C$16,2,FALSE),""))</f>
        <v/>
      </c>
      <c r="I891" s="28" t="n"/>
      <c r="J891" s="29">
        <f>IF(E891="","",IFERROR(IF(VLOOKUP(E891,'Vendor Master'!$B$5:$Q$54,12,FALSE)="Y",VLOOKUP(E891,'Vendor Master'!$B$5:$Q$54,14,FALSE),0),""))</f>
        <v/>
      </c>
      <c r="K891" s="30">
        <f>IF(OR(E891="",I891="",J891=""),"",I891*J891)</f>
        <v/>
      </c>
      <c r="L891" s="30">
        <f>IF(OR(E891="",I891=""),"",I891+IF(K891="",0,K891))</f>
        <v/>
      </c>
      <c r="M891" s="25">
        <f>IF(E891="","",IFERROR(IF(F891="",0.2,IF(AND(VLOOKUP(E891,'Vendor Master'!$B$5:$Q$54,7,FALSE)="Y",C891&gt;=VLOOKUP(E891,'Vendor Master'!$B$5:$Q$54,9,FALSE),C891&lt;=VLOOKUP(E891,'Vendor Master'!$B$5:$Q$54,10,FALSE)),VLOOKUP(E891,'Vendor Master'!$B$5:$Q$54,11,FALSE),VLOOKUP(E891,'Vendor Master'!$B$5:$Q$54,6,FALSE))),""))</f>
        <v/>
      </c>
      <c r="N891" s="30">
        <f>IF(OR(E891="",I891="",M891=""),"",I891*M891)</f>
        <v/>
      </c>
      <c r="O891" s="30">
        <f>IF(OR(E891="",L891=""),"",L891-IF(N891="",0,N891))</f>
        <v/>
      </c>
      <c r="P891" s="26" t="n"/>
      <c r="Q891" s="23" t="n"/>
      <c r="R891" s="28" t="n"/>
      <c r="S891" s="22">
        <f>IF(OR(R891="",O891=""),"",IF(ROUND(R891,2)=ROUND(O891,2),"OK","CHECK"))</f>
        <v/>
      </c>
      <c r="T891" s="31">
        <f>IF(OR(R891="",O891=""),"",R891-O891)</f>
        <v/>
      </c>
      <c r="U891" s="19" t="n"/>
      <c r="V891" s="23" t="n"/>
      <c r="W891" s="32">
        <f>IF(V891="","",IFERROR(VLOOKUP(V891,'Challan Master'!$B$5:$D$124,3,FALSE),""))</f>
        <v/>
      </c>
      <c r="X891" s="22">
        <f>IF(V891="","",IFERROR(VLOOKUP(V891,'Challan Master'!$B$5:$D$124,2,FALSE),""))</f>
        <v/>
      </c>
      <c r="Y891" s="23" t="n"/>
    </row>
    <row r="892">
      <c r="A892" s="22">
        <f>IF(C892="","",ROW()-4)</f>
        <v/>
      </c>
      <c r="B892" s="22">
        <f>IF(C892="","",IF(MONTH(C892)&lt;=3,"Q4",IF(MONTH(C892)&lt;=6,"Q1",IF(MONTH(C892)&lt;=9,"Q2","Q3"))))</f>
        <v/>
      </c>
      <c r="C892" s="26" t="n"/>
      <c r="D892" s="23" t="n"/>
      <c r="E892" s="19" t="n"/>
      <c r="F892" s="22">
        <f>IF(E892="","",IFERROR(VLOOKUP(E892,'Vendor Master'!$B$5:$Q$54,2,FALSE),""))</f>
        <v/>
      </c>
      <c r="G892" s="22">
        <f>IF(E892="","",IFERROR(VLOOKUP(E892,'Vendor Master'!$B$5:$Q$54,4,FALSE),""))</f>
        <v/>
      </c>
      <c r="H892" s="20">
        <f>IF(E892="","",IFERROR(VLOOKUP(G892,'Rate Master'!$B$5:$C$16,2,FALSE),""))</f>
        <v/>
      </c>
      <c r="I892" s="28" t="n"/>
      <c r="J892" s="29">
        <f>IF(E892="","",IFERROR(IF(VLOOKUP(E892,'Vendor Master'!$B$5:$Q$54,12,FALSE)="Y",VLOOKUP(E892,'Vendor Master'!$B$5:$Q$54,14,FALSE),0),""))</f>
        <v/>
      </c>
      <c r="K892" s="30">
        <f>IF(OR(E892="",I892="",J892=""),"",I892*J892)</f>
        <v/>
      </c>
      <c r="L892" s="30">
        <f>IF(OR(E892="",I892=""),"",I892+IF(K892="",0,K892))</f>
        <v/>
      </c>
      <c r="M892" s="25">
        <f>IF(E892="","",IFERROR(IF(F892="",0.2,IF(AND(VLOOKUP(E892,'Vendor Master'!$B$5:$Q$54,7,FALSE)="Y",C892&gt;=VLOOKUP(E892,'Vendor Master'!$B$5:$Q$54,9,FALSE),C892&lt;=VLOOKUP(E892,'Vendor Master'!$B$5:$Q$54,10,FALSE)),VLOOKUP(E892,'Vendor Master'!$B$5:$Q$54,11,FALSE),VLOOKUP(E892,'Vendor Master'!$B$5:$Q$54,6,FALSE))),""))</f>
        <v/>
      </c>
      <c r="N892" s="30">
        <f>IF(OR(E892="",I892="",M892=""),"",I892*M892)</f>
        <v/>
      </c>
      <c r="O892" s="30">
        <f>IF(OR(E892="",L892=""),"",L892-IF(N892="",0,N892))</f>
        <v/>
      </c>
      <c r="P892" s="26" t="n"/>
      <c r="Q892" s="23" t="n"/>
      <c r="R892" s="28" t="n"/>
      <c r="S892" s="22">
        <f>IF(OR(R892="",O892=""),"",IF(ROUND(R892,2)=ROUND(O892,2),"OK","CHECK"))</f>
        <v/>
      </c>
      <c r="T892" s="31">
        <f>IF(OR(R892="",O892=""),"",R892-O892)</f>
        <v/>
      </c>
      <c r="U892" s="19" t="n"/>
      <c r="V892" s="23" t="n"/>
      <c r="W892" s="32">
        <f>IF(V892="","",IFERROR(VLOOKUP(V892,'Challan Master'!$B$5:$D$124,3,FALSE),""))</f>
        <v/>
      </c>
      <c r="X892" s="22">
        <f>IF(V892="","",IFERROR(VLOOKUP(V892,'Challan Master'!$B$5:$D$124,2,FALSE),""))</f>
        <v/>
      </c>
      <c r="Y892" s="23" t="n"/>
    </row>
    <row r="893">
      <c r="A893" s="22">
        <f>IF(C893="","",ROW()-4)</f>
        <v/>
      </c>
      <c r="B893" s="22">
        <f>IF(C893="","",IF(MONTH(C893)&lt;=3,"Q4",IF(MONTH(C893)&lt;=6,"Q1",IF(MONTH(C893)&lt;=9,"Q2","Q3"))))</f>
        <v/>
      </c>
      <c r="C893" s="26" t="n"/>
      <c r="D893" s="23" t="n"/>
      <c r="E893" s="19" t="n"/>
      <c r="F893" s="22">
        <f>IF(E893="","",IFERROR(VLOOKUP(E893,'Vendor Master'!$B$5:$Q$54,2,FALSE),""))</f>
        <v/>
      </c>
      <c r="G893" s="22">
        <f>IF(E893="","",IFERROR(VLOOKUP(E893,'Vendor Master'!$B$5:$Q$54,4,FALSE),""))</f>
        <v/>
      </c>
      <c r="H893" s="20">
        <f>IF(E893="","",IFERROR(VLOOKUP(G893,'Rate Master'!$B$5:$C$16,2,FALSE),""))</f>
        <v/>
      </c>
      <c r="I893" s="28" t="n"/>
      <c r="J893" s="29">
        <f>IF(E893="","",IFERROR(IF(VLOOKUP(E893,'Vendor Master'!$B$5:$Q$54,12,FALSE)="Y",VLOOKUP(E893,'Vendor Master'!$B$5:$Q$54,14,FALSE),0),""))</f>
        <v/>
      </c>
      <c r="K893" s="30">
        <f>IF(OR(E893="",I893="",J893=""),"",I893*J893)</f>
        <v/>
      </c>
      <c r="L893" s="30">
        <f>IF(OR(E893="",I893=""),"",I893+IF(K893="",0,K893))</f>
        <v/>
      </c>
      <c r="M893" s="25">
        <f>IF(E893="","",IFERROR(IF(F893="",0.2,IF(AND(VLOOKUP(E893,'Vendor Master'!$B$5:$Q$54,7,FALSE)="Y",C893&gt;=VLOOKUP(E893,'Vendor Master'!$B$5:$Q$54,9,FALSE),C893&lt;=VLOOKUP(E893,'Vendor Master'!$B$5:$Q$54,10,FALSE)),VLOOKUP(E893,'Vendor Master'!$B$5:$Q$54,11,FALSE),VLOOKUP(E893,'Vendor Master'!$B$5:$Q$54,6,FALSE))),""))</f>
        <v/>
      </c>
      <c r="N893" s="30">
        <f>IF(OR(E893="",I893="",M893=""),"",I893*M893)</f>
        <v/>
      </c>
      <c r="O893" s="30">
        <f>IF(OR(E893="",L893=""),"",L893-IF(N893="",0,N893))</f>
        <v/>
      </c>
      <c r="P893" s="26" t="n"/>
      <c r="Q893" s="23" t="n"/>
      <c r="R893" s="28" t="n"/>
      <c r="S893" s="22">
        <f>IF(OR(R893="",O893=""),"",IF(ROUND(R893,2)=ROUND(O893,2),"OK","CHECK"))</f>
        <v/>
      </c>
      <c r="T893" s="31">
        <f>IF(OR(R893="",O893=""),"",R893-O893)</f>
        <v/>
      </c>
      <c r="U893" s="19" t="n"/>
      <c r="V893" s="23" t="n"/>
      <c r="W893" s="32">
        <f>IF(V893="","",IFERROR(VLOOKUP(V893,'Challan Master'!$B$5:$D$124,3,FALSE),""))</f>
        <v/>
      </c>
      <c r="X893" s="22">
        <f>IF(V893="","",IFERROR(VLOOKUP(V893,'Challan Master'!$B$5:$D$124,2,FALSE),""))</f>
        <v/>
      </c>
      <c r="Y893" s="23" t="n"/>
    </row>
    <row r="894">
      <c r="A894" s="22">
        <f>IF(C894="","",ROW()-4)</f>
        <v/>
      </c>
      <c r="B894" s="22">
        <f>IF(C894="","",IF(MONTH(C894)&lt;=3,"Q4",IF(MONTH(C894)&lt;=6,"Q1",IF(MONTH(C894)&lt;=9,"Q2","Q3"))))</f>
        <v/>
      </c>
      <c r="C894" s="26" t="n"/>
      <c r="D894" s="23" t="n"/>
      <c r="E894" s="19" t="n"/>
      <c r="F894" s="22">
        <f>IF(E894="","",IFERROR(VLOOKUP(E894,'Vendor Master'!$B$5:$Q$54,2,FALSE),""))</f>
        <v/>
      </c>
      <c r="G894" s="22">
        <f>IF(E894="","",IFERROR(VLOOKUP(E894,'Vendor Master'!$B$5:$Q$54,4,FALSE),""))</f>
        <v/>
      </c>
      <c r="H894" s="20">
        <f>IF(E894="","",IFERROR(VLOOKUP(G894,'Rate Master'!$B$5:$C$16,2,FALSE),""))</f>
        <v/>
      </c>
      <c r="I894" s="28" t="n"/>
      <c r="J894" s="29">
        <f>IF(E894="","",IFERROR(IF(VLOOKUP(E894,'Vendor Master'!$B$5:$Q$54,12,FALSE)="Y",VLOOKUP(E894,'Vendor Master'!$B$5:$Q$54,14,FALSE),0),""))</f>
        <v/>
      </c>
      <c r="K894" s="30">
        <f>IF(OR(E894="",I894="",J894=""),"",I894*J894)</f>
        <v/>
      </c>
      <c r="L894" s="30">
        <f>IF(OR(E894="",I894=""),"",I894+IF(K894="",0,K894))</f>
        <v/>
      </c>
      <c r="M894" s="25">
        <f>IF(E894="","",IFERROR(IF(F894="",0.2,IF(AND(VLOOKUP(E894,'Vendor Master'!$B$5:$Q$54,7,FALSE)="Y",C894&gt;=VLOOKUP(E894,'Vendor Master'!$B$5:$Q$54,9,FALSE),C894&lt;=VLOOKUP(E894,'Vendor Master'!$B$5:$Q$54,10,FALSE)),VLOOKUP(E894,'Vendor Master'!$B$5:$Q$54,11,FALSE),VLOOKUP(E894,'Vendor Master'!$B$5:$Q$54,6,FALSE))),""))</f>
        <v/>
      </c>
      <c r="N894" s="30">
        <f>IF(OR(E894="",I894="",M894=""),"",I894*M894)</f>
        <v/>
      </c>
      <c r="O894" s="30">
        <f>IF(OR(E894="",L894=""),"",L894-IF(N894="",0,N894))</f>
        <v/>
      </c>
      <c r="P894" s="26" t="n"/>
      <c r="Q894" s="23" t="n"/>
      <c r="R894" s="28" t="n"/>
      <c r="S894" s="22">
        <f>IF(OR(R894="",O894=""),"",IF(ROUND(R894,2)=ROUND(O894,2),"OK","CHECK"))</f>
        <v/>
      </c>
      <c r="T894" s="31">
        <f>IF(OR(R894="",O894=""),"",R894-O894)</f>
        <v/>
      </c>
      <c r="U894" s="19" t="n"/>
      <c r="V894" s="23" t="n"/>
      <c r="W894" s="32">
        <f>IF(V894="","",IFERROR(VLOOKUP(V894,'Challan Master'!$B$5:$D$124,3,FALSE),""))</f>
        <v/>
      </c>
      <c r="X894" s="22">
        <f>IF(V894="","",IFERROR(VLOOKUP(V894,'Challan Master'!$B$5:$D$124,2,FALSE),""))</f>
        <v/>
      </c>
      <c r="Y894" s="23" t="n"/>
    </row>
    <row r="895">
      <c r="A895" s="22">
        <f>IF(C895="","",ROW()-4)</f>
        <v/>
      </c>
      <c r="B895" s="22">
        <f>IF(C895="","",IF(MONTH(C895)&lt;=3,"Q4",IF(MONTH(C895)&lt;=6,"Q1",IF(MONTH(C895)&lt;=9,"Q2","Q3"))))</f>
        <v/>
      </c>
      <c r="C895" s="26" t="n"/>
      <c r="D895" s="23" t="n"/>
      <c r="E895" s="19" t="n"/>
      <c r="F895" s="22">
        <f>IF(E895="","",IFERROR(VLOOKUP(E895,'Vendor Master'!$B$5:$Q$54,2,FALSE),""))</f>
        <v/>
      </c>
      <c r="G895" s="22">
        <f>IF(E895="","",IFERROR(VLOOKUP(E895,'Vendor Master'!$B$5:$Q$54,4,FALSE),""))</f>
        <v/>
      </c>
      <c r="H895" s="20">
        <f>IF(E895="","",IFERROR(VLOOKUP(G895,'Rate Master'!$B$5:$C$16,2,FALSE),""))</f>
        <v/>
      </c>
      <c r="I895" s="28" t="n"/>
      <c r="J895" s="29">
        <f>IF(E895="","",IFERROR(IF(VLOOKUP(E895,'Vendor Master'!$B$5:$Q$54,12,FALSE)="Y",VLOOKUP(E895,'Vendor Master'!$B$5:$Q$54,14,FALSE),0),""))</f>
        <v/>
      </c>
      <c r="K895" s="30">
        <f>IF(OR(E895="",I895="",J895=""),"",I895*J895)</f>
        <v/>
      </c>
      <c r="L895" s="30">
        <f>IF(OR(E895="",I895=""),"",I895+IF(K895="",0,K895))</f>
        <v/>
      </c>
      <c r="M895" s="25">
        <f>IF(E895="","",IFERROR(IF(F895="",0.2,IF(AND(VLOOKUP(E895,'Vendor Master'!$B$5:$Q$54,7,FALSE)="Y",C895&gt;=VLOOKUP(E895,'Vendor Master'!$B$5:$Q$54,9,FALSE),C895&lt;=VLOOKUP(E895,'Vendor Master'!$B$5:$Q$54,10,FALSE)),VLOOKUP(E895,'Vendor Master'!$B$5:$Q$54,11,FALSE),VLOOKUP(E895,'Vendor Master'!$B$5:$Q$54,6,FALSE))),""))</f>
        <v/>
      </c>
      <c r="N895" s="30">
        <f>IF(OR(E895="",I895="",M895=""),"",I895*M895)</f>
        <v/>
      </c>
      <c r="O895" s="30">
        <f>IF(OR(E895="",L895=""),"",L895-IF(N895="",0,N895))</f>
        <v/>
      </c>
      <c r="P895" s="26" t="n"/>
      <c r="Q895" s="23" t="n"/>
      <c r="R895" s="28" t="n"/>
      <c r="S895" s="22">
        <f>IF(OR(R895="",O895=""),"",IF(ROUND(R895,2)=ROUND(O895,2),"OK","CHECK"))</f>
        <v/>
      </c>
      <c r="T895" s="31">
        <f>IF(OR(R895="",O895=""),"",R895-O895)</f>
        <v/>
      </c>
      <c r="U895" s="19" t="n"/>
      <c r="V895" s="23" t="n"/>
      <c r="W895" s="32">
        <f>IF(V895="","",IFERROR(VLOOKUP(V895,'Challan Master'!$B$5:$D$124,3,FALSE),""))</f>
        <v/>
      </c>
      <c r="X895" s="22">
        <f>IF(V895="","",IFERROR(VLOOKUP(V895,'Challan Master'!$B$5:$D$124,2,FALSE),""))</f>
        <v/>
      </c>
      <c r="Y895" s="23" t="n"/>
    </row>
    <row r="896">
      <c r="A896" s="22">
        <f>IF(C896="","",ROW()-4)</f>
        <v/>
      </c>
      <c r="B896" s="22">
        <f>IF(C896="","",IF(MONTH(C896)&lt;=3,"Q4",IF(MONTH(C896)&lt;=6,"Q1",IF(MONTH(C896)&lt;=9,"Q2","Q3"))))</f>
        <v/>
      </c>
      <c r="C896" s="26" t="n"/>
      <c r="D896" s="23" t="n"/>
      <c r="E896" s="19" t="n"/>
      <c r="F896" s="22">
        <f>IF(E896="","",IFERROR(VLOOKUP(E896,'Vendor Master'!$B$5:$Q$54,2,FALSE),""))</f>
        <v/>
      </c>
      <c r="G896" s="22">
        <f>IF(E896="","",IFERROR(VLOOKUP(E896,'Vendor Master'!$B$5:$Q$54,4,FALSE),""))</f>
        <v/>
      </c>
      <c r="H896" s="20">
        <f>IF(E896="","",IFERROR(VLOOKUP(G896,'Rate Master'!$B$5:$C$16,2,FALSE),""))</f>
        <v/>
      </c>
      <c r="I896" s="28" t="n"/>
      <c r="J896" s="29">
        <f>IF(E896="","",IFERROR(IF(VLOOKUP(E896,'Vendor Master'!$B$5:$Q$54,12,FALSE)="Y",VLOOKUP(E896,'Vendor Master'!$B$5:$Q$54,14,FALSE),0),""))</f>
        <v/>
      </c>
      <c r="K896" s="30">
        <f>IF(OR(E896="",I896="",J896=""),"",I896*J896)</f>
        <v/>
      </c>
      <c r="L896" s="30">
        <f>IF(OR(E896="",I896=""),"",I896+IF(K896="",0,K896))</f>
        <v/>
      </c>
      <c r="M896" s="25">
        <f>IF(E896="","",IFERROR(IF(F896="",0.2,IF(AND(VLOOKUP(E896,'Vendor Master'!$B$5:$Q$54,7,FALSE)="Y",C896&gt;=VLOOKUP(E896,'Vendor Master'!$B$5:$Q$54,9,FALSE),C896&lt;=VLOOKUP(E896,'Vendor Master'!$B$5:$Q$54,10,FALSE)),VLOOKUP(E896,'Vendor Master'!$B$5:$Q$54,11,FALSE),VLOOKUP(E896,'Vendor Master'!$B$5:$Q$54,6,FALSE))),""))</f>
        <v/>
      </c>
      <c r="N896" s="30">
        <f>IF(OR(E896="",I896="",M896=""),"",I896*M896)</f>
        <v/>
      </c>
      <c r="O896" s="30">
        <f>IF(OR(E896="",L896=""),"",L896-IF(N896="",0,N896))</f>
        <v/>
      </c>
      <c r="P896" s="26" t="n"/>
      <c r="Q896" s="23" t="n"/>
      <c r="R896" s="28" t="n"/>
      <c r="S896" s="22">
        <f>IF(OR(R896="",O896=""),"",IF(ROUND(R896,2)=ROUND(O896,2),"OK","CHECK"))</f>
        <v/>
      </c>
      <c r="T896" s="31">
        <f>IF(OR(R896="",O896=""),"",R896-O896)</f>
        <v/>
      </c>
      <c r="U896" s="19" t="n"/>
      <c r="V896" s="23" t="n"/>
      <c r="W896" s="32">
        <f>IF(V896="","",IFERROR(VLOOKUP(V896,'Challan Master'!$B$5:$D$124,3,FALSE),""))</f>
        <v/>
      </c>
      <c r="X896" s="22">
        <f>IF(V896="","",IFERROR(VLOOKUP(V896,'Challan Master'!$B$5:$D$124,2,FALSE),""))</f>
        <v/>
      </c>
      <c r="Y896" s="23" t="n"/>
    </row>
    <row r="897">
      <c r="A897" s="22">
        <f>IF(C897="","",ROW()-4)</f>
        <v/>
      </c>
      <c r="B897" s="22">
        <f>IF(C897="","",IF(MONTH(C897)&lt;=3,"Q4",IF(MONTH(C897)&lt;=6,"Q1",IF(MONTH(C897)&lt;=9,"Q2","Q3"))))</f>
        <v/>
      </c>
      <c r="C897" s="26" t="n"/>
      <c r="D897" s="23" t="n"/>
      <c r="E897" s="19" t="n"/>
      <c r="F897" s="22">
        <f>IF(E897="","",IFERROR(VLOOKUP(E897,'Vendor Master'!$B$5:$Q$54,2,FALSE),""))</f>
        <v/>
      </c>
      <c r="G897" s="22">
        <f>IF(E897="","",IFERROR(VLOOKUP(E897,'Vendor Master'!$B$5:$Q$54,4,FALSE),""))</f>
        <v/>
      </c>
      <c r="H897" s="20">
        <f>IF(E897="","",IFERROR(VLOOKUP(G897,'Rate Master'!$B$5:$C$16,2,FALSE),""))</f>
        <v/>
      </c>
      <c r="I897" s="28" t="n"/>
      <c r="J897" s="29">
        <f>IF(E897="","",IFERROR(IF(VLOOKUP(E897,'Vendor Master'!$B$5:$Q$54,12,FALSE)="Y",VLOOKUP(E897,'Vendor Master'!$B$5:$Q$54,14,FALSE),0),""))</f>
        <v/>
      </c>
      <c r="K897" s="30">
        <f>IF(OR(E897="",I897="",J897=""),"",I897*J897)</f>
        <v/>
      </c>
      <c r="L897" s="30">
        <f>IF(OR(E897="",I897=""),"",I897+IF(K897="",0,K897))</f>
        <v/>
      </c>
      <c r="M897" s="25">
        <f>IF(E897="","",IFERROR(IF(F897="",0.2,IF(AND(VLOOKUP(E897,'Vendor Master'!$B$5:$Q$54,7,FALSE)="Y",C897&gt;=VLOOKUP(E897,'Vendor Master'!$B$5:$Q$54,9,FALSE),C897&lt;=VLOOKUP(E897,'Vendor Master'!$B$5:$Q$54,10,FALSE)),VLOOKUP(E897,'Vendor Master'!$B$5:$Q$54,11,FALSE),VLOOKUP(E897,'Vendor Master'!$B$5:$Q$54,6,FALSE))),""))</f>
        <v/>
      </c>
      <c r="N897" s="30">
        <f>IF(OR(E897="",I897="",M897=""),"",I897*M897)</f>
        <v/>
      </c>
      <c r="O897" s="30">
        <f>IF(OR(E897="",L897=""),"",L897-IF(N897="",0,N897))</f>
        <v/>
      </c>
      <c r="P897" s="26" t="n"/>
      <c r="Q897" s="23" t="n"/>
      <c r="R897" s="28" t="n"/>
      <c r="S897" s="22">
        <f>IF(OR(R897="",O897=""),"",IF(ROUND(R897,2)=ROUND(O897,2),"OK","CHECK"))</f>
        <v/>
      </c>
      <c r="T897" s="31">
        <f>IF(OR(R897="",O897=""),"",R897-O897)</f>
        <v/>
      </c>
      <c r="U897" s="19" t="n"/>
      <c r="V897" s="23" t="n"/>
      <c r="W897" s="32">
        <f>IF(V897="","",IFERROR(VLOOKUP(V897,'Challan Master'!$B$5:$D$124,3,FALSE),""))</f>
        <v/>
      </c>
      <c r="X897" s="22">
        <f>IF(V897="","",IFERROR(VLOOKUP(V897,'Challan Master'!$B$5:$D$124,2,FALSE),""))</f>
        <v/>
      </c>
      <c r="Y897" s="23" t="n"/>
    </row>
    <row r="898">
      <c r="A898" s="22">
        <f>IF(C898="","",ROW()-4)</f>
        <v/>
      </c>
      <c r="B898" s="22">
        <f>IF(C898="","",IF(MONTH(C898)&lt;=3,"Q4",IF(MONTH(C898)&lt;=6,"Q1",IF(MONTH(C898)&lt;=9,"Q2","Q3"))))</f>
        <v/>
      </c>
      <c r="C898" s="26" t="n"/>
      <c r="D898" s="23" t="n"/>
      <c r="E898" s="19" t="n"/>
      <c r="F898" s="22">
        <f>IF(E898="","",IFERROR(VLOOKUP(E898,'Vendor Master'!$B$5:$Q$54,2,FALSE),""))</f>
        <v/>
      </c>
      <c r="G898" s="22">
        <f>IF(E898="","",IFERROR(VLOOKUP(E898,'Vendor Master'!$B$5:$Q$54,4,FALSE),""))</f>
        <v/>
      </c>
      <c r="H898" s="20">
        <f>IF(E898="","",IFERROR(VLOOKUP(G898,'Rate Master'!$B$5:$C$16,2,FALSE),""))</f>
        <v/>
      </c>
      <c r="I898" s="28" t="n"/>
      <c r="J898" s="29">
        <f>IF(E898="","",IFERROR(IF(VLOOKUP(E898,'Vendor Master'!$B$5:$Q$54,12,FALSE)="Y",VLOOKUP(E898,'Vendor Master'!$B$5:$Q$54,14,FALSE),0),""))</f>
        <v/>
      </c>
      <c r="K898" s="30">
        <f>IF(OR(E898="",I898="",J898=""),"",I898*J898)</f>
        <v/>
      </c>
      <c r="L898" s="30">
        <f>IF(OR(E898="",I898=""),"",I898+IF(K898="",0,K898))</f>
        <v/>
      </c>
      <c r="M898" s="25">
        <f>IF(E898="","",IFERROR(IF(F898="",0.2,IF(AND(VLOOKUP(E898,'Vendor Master'!$B$5:$Q$54,7,FALSE)="Y",C898&gt;=VLOOKUP(E898,'Vendor Master'!$B$5:$Q$54,9,FALSE),C898&lt;=VLOOKUP(E898,'Vendor Master'!$B$5:$Q$54,10,FALSE)),VLOOKUP(E898,'Vendor Master'!$B$5:$Q$54,11,FALSE),VLOOKUP(E898,'Vendor Master'!$B$5:$Q$54,6,FALSE))),""))</f>
        <v/>
      </c>
      <c r="N898" s="30">
        <f>IF(OR(E898="",I898="",M898=""),"",I898*M898)</f>
        <v/>
      </c>
      <c r="O898" s="30">
        <f>IF(OR(E898="",L898=""),"",L898-IF(N898="",0,N898))</f>
        <v/>
      </c>
      <c r="P898" s="26" t="n"/>
      <c r="Q898" s="23" t="n"/>
      <c r="R898" s="28" t="n"/>
      <c r="S898" s="22">
        <f>IF(OR(R898="",O898=""),"",IF(ROUND(R898,2)=ROUND(O898,2),"OK","CHECK"))</f>
        <v/>
      </c>
      <c r="T898" s="31">
        <f>IF(OR(R898="",O898=""),"",R898-O898)</f>
        <v/>
      </c>
      <c r="U898" s="19" t="n"/>
      <c r="V898" s="23" t="n"/>
      <c r="W898" s="32">
        <f>IF(V898="","",IFERROR(VLOOKUP(V898,'Challan Master'!$B$5:$D$124,3,FALSE),""))</f>
        <v/>
      </c>
      <c r="X898" s="22">
        <f>IF(V898="","",IFERROR(VLOOKUP(V898,'Challan Master'!$B$5:$D$124,2,FALSE),""))</f>
        <v/>
      </c>
      <c r="Y898" s="23" t="n"/>
    </row>
    <row r="899">
      <c r="A899" s="22">
        <f>IF(C899="","",ROW()-4)</f>
        <v/>
      </c>
      <c r="B899" s="22">
        <f>IF(C899="","",IF(MONTH(C899)&lt;=3,"Q4",IF(MONTH(C899)&lt;=6,"Q1",IF(MONTH(C899)&lt;=9,"Q2","Q3"))))</f>
        <v/>
      </c>
      <c r="C899" s="26" t="n"/>
      <c r="D899" s="23" t="n"/>
      <c r="E899" s="19" t="n"/>
      <c r="F899" s="22">
        <f>IF(E899="","",IFERROR(VLOOKUP(E899,'Vendor Master'!$B$5:$Q$54,2,FALSE),""))</f>
        <v/>
      </c>
      <c r="G899" s="22">
        <f>IF(E899="","",IFERROR(VLOOKUP(E899,'Vendor Master'!$B$5:$Q$54,4,FALSE),""))</f>
        <v/>
      </c>
      <c r="H899" s="20">
        <f>IF(E899="","",IFERROR(VLOOKUP(G899,'Rate Master'!$B$5:$C$16,2,FALSE),""))</f>
        <v/>
      </c>
      <c r="I899" s="28" t="n"/>
      <c r="J899" s="29">
        <f>IF(E899="","",IFERROR(IF(VLOOKUP(E899,'Vendor Master'!$B$5:$Q$54,12,FALSE)="Y",VLOOKUP(E899,'Vendor Master'!$B$5:$Q$54,14,FALSE),0),""))</f>
        <v/>
      </c>
      <c r="K899" s="30">
        <f>IF(OR(E899="",I899="",J899=""),"",I899*J899)</f>
        <v/>
      </c>
      <c r="L899" s="30">
        <f>IF(OR(E899="",I899=""),"",I899+IF(K899="",0,K899))</f>
        <v/>
      </c>
      <c r="M899" s="25">
        <f>IF(E899="","",IFERROR(IF(F899="",0.2,IF(AND(VLOOKUP(E899,'Vendor Master'!$B$5:$Q$54,7,FALSE)="Y",C899&gt;=VLOOKUP(E899,'Vendor Master'!$B$5:$Q$54,9,FALSE),C899&lt;=VLOOKUP(E899,'Vendor Master'!$B$5:$Q$54,10,FALSE)),VLOOKUP(E899,'Vendor Master'!$B$5:$Q$54,11,FALSE),VLOOKUP(E899,'Vendor Master'!$B$5:$Q$54,6,FALSE))),""))</f>
        <v/>
      </c>
      <c r="N899" s="30">
        <f>IF(OR(E899="",I899="",M899=""),"",I899*M899)</f>
        <v/>
      </c>
      <c r="O899" s="30">
        <f>IF(OR(E899="",L899=""),"",L899-IF(N899="",0,N899))</f>
        <v/>
      </c>
      <c r="P899" s="26" t="n"/>
      <c r="Q899" s="23" t="n"/>
      <c r="R899" s="28" t="n"/>
      <c r="S899" s="22">
        <f>IF(OR(R899="",O899=""),"",IF(ROUND(R899,2)=ROUND(O899,2),"OK","CHECK"))</f>
        <v/>
      </c>
      <c r="T899" s="31">
        <f>IF(OR(R899="",O899=""),"",R899-O899)</f>
        <v/>
      </c>
      <c r="U899" s="19" t="n"/>
      <c r="V899" s="23" t="n"/>
      <c r="W899" s="32">
        <f>IF(V899="","",IFERROR(VLOOKUP(V899,'Challan Master'!$B$5:$D$124,3,FALSE),""))</f>
        <v/>
      </c>
      <c r="X899" s="22">
        <f>IF(V899="","",IFERROR(VLOOKUP(V899,'Challan Master'!$B$5:$D$124,2,FALSE),""))</f>
        <v/>
      </c>
      <c r="Y899" s="23" t="n"/>
    </row>
    <row r="900">
      <c r="A900" s="22">
        <f>IF(C900="","",ROW()-4)</f>
        <v/>
      </c>
      <c r="B900" s="22">
        <f>IF(C900="","",IF(MONTH(C900)&lt;=3,"Q4",IF(MONTH(C900)&lt;=6,"Q1",IF(MONTH(C900)&lt;=9,"Q2","Q3"))))</f>
        <v/>
      </c>
      <c r="C900" s="26" t="n"/>
      <c r="D900" s="23" t="n"/>
      <c r="E900" s="19" t="n"/>
      <c r="F900" s="22">
        <f>IF(E900="","",IFERROR(VLOOKUP(E900,'Vendor Master'!$B$5:$Q$54,2,FALSE),""))</f>
        <v/>
      </c>
      <c r="G900" s="22">
        <f>IF(E900="","",IFERROR(VLOOKUP(E900,'Vendor Master'!$B$5:$Q$54,4,FALSE),""))</f>
        <v/>
      </c>
      <c r="H900" s="20">
        <f>IF(E900="","",IFERROR(VLOOKUP(G900,'Rate Master'!$B$5:$C$16,2,FALSE),""))</f>
        <v/>
      </c>
      <c r="I900" s="28" t="n"/>
      <c r="J900" s="29">
        <f>IF(E900="","",IFERROR(IF(VLOOKUP(E900,'Vendor Master'!$B$5:$Q$54,12,FALSE)="Y",VLOOKUP(E900,'Vendor Master'!$B$5:$Q$54,14,FALSE),0),""))</f>
        <v/>
      </c>
      <c r="K900" s="30">
        <f>IF(OR(E900="",I900="",J900=""),"",I900*J900)</f>
        <v/>
      </c>
      <c r="L900" s="30">
        <f>IF(OR(E900="",I900=""),"",I900+IF(K900="",0,K900))</f>
        <v/>
      </c>
      <c r="M900" s="25">
        <f>IF(E900="","",IFERROR(IF(F900="",0.2,IF(AND(VLOOKUP(E900,'Vendor Master'!$B$5:$Q$54,7,FALSE)="Y",C900&gt;=VLOOKUP(E900,'Vendor Master'!$B$5:$Q$54,9,FALSE),C900&lt;=VLOOKUP(E900,'Vendor Master'!$B$5:$Q$54,10,FALSE)),VLOOKUP(E900,'Vendor Master'!$B$5:$Q$54,11,FALSE),VLOOKUP(E900,'Vendor Master'!$B$5:$Q$54,6,FALSE))),""))</f>
        <v/>
      </c>
      <c r="N900" s="30">
        <f>IF(OR(E900="",I900="",M900=""),"",I900*M900)</f>
        <v/>
      </c>
      <c r="O900" s="30">
        <f>IF(OR(E900="",L900=""),"",L900-IF(N900="",0,N900))</f>
        <v/>
      </c>
      <c r="P900" s="26" t="n"/>
      <c r="Q900" s="23" t="n"/>
      <c r="R900" s="28" t="n"/>
      <c r="S900" s="22">
        <f>IF(OR(R900="",O900=""),"",IF(ROUND(R900,2)=ROUND(O900,2),"OK","CHECK"))</f>
        <v/>
      </c>
      <c r="T900" s="31">
        <f>IF(OR(R900="",O900=""),"",R900-O900)</f>
        <v/>
      </c>
      <c r="U900" s="19" t="n"/>
      <c r="V900" s="23" t="n"/>
      <c r="W900" s="32">
        <f>IF(V900="","",IFERROR(VLOOKUP(V900,'Challan Master'!$B$5:$D$124,3,FALSE),""))</f>
        <v/>
      </c>
      <c r="X900" s="22">
        <f>IF(V900="","",IFERROR(VLOOKUP(V900,'Challan Master'!$B$5:$D$124,2,FALSE),""))</f>
        <v/>
      </c>
      <c r="Y900" s="23" t="n"/>
    </row>
    <row r="901">
      <c r="A901" s="22">
        <f>IF(C901="","",ROW()-4)</f>
        <v/>
      </c>
      <c r="B901" s="22">
        <f>IF(C901="","",IF(MONTH(C901)&lt;=3,"Q4",IF(MONTH(C901)&lt;=6,"Q1",IF(MONTH(C901)&lt;=9,"Q2","Q3"))))</f>
        <v/>
      </c>
      <c r="C901" s="26" t="n"/>
      <c r="D901" s="23" t="n"/>
      <c r="E901" s="19" t="n"/>
      <c r="F901" s="22">
        <f>IF(E901="","",IFERROR(VLOOKUP(E901,'Vendor Master'!$B$5:$Q$54,2,FALSE),""))</f>
        <v/>
      </c>
      <c r="G901" s="22">
        <f>IF(E901="","",IFERROR(VLOOKUP(E901,'Vendor Master'!$B$5:$Q$54,4,FALSE),""))</f>
        <v/>
      </c>
      <c r="H901" s="20">
        <f>IF(E901="","",IFERROR(VLOOKUP(G901,'Rate Master'!$B$5:$C$16,2,FALSE),""))</f>
        <v/>
      </c>
      <c r="I901" s="28" t="n"/>
      <c r="J901" s="29">
        <f>IF(E901="","",IFERROR(IF(VLOOKUP(E901,'Vendor Master'!$B$5:$Q$54,12,FALSE)="Y",VLOOKUP(E901,'Vendor Master'!$B$5:$Q$54,14,FALSE),0),""))</f>
        <v/>
      </c>
      <c r="K901" s="30">
        <f>IF(OR(E901="",I901="",J901=""),"",I901*J901)</f>
        <v/>
      </c>
      <c r="L901" s="30">
        <f>IF(OR(E901="",I901=""),"",I901+IF(K901="",0,K901))</f>
        <v/>
      </c>
      <c r="M901" s="25">
        <f>IF(E901="","",IFERROR(IF(F901="",0.2,IF(AND(VLOOKUP(E901,'Vendor Master'!$B$5:$Q$54,7,FALSE)="Y",C901&gt;=VLOOKUP(E901,'Vendor Master'!$B$5:$Q$54,9,FALSE),C901&lt;=VLOOKUP(E901,'Vendor Master'!$B$5:$Q$54,10,FALSE)),VLOOKUP(E901,'Vendor Master'!$B$5:$Q$54,11,FALSE),VLOOKUP(E901,'Vendor Master'!$B$5:$Q$54,6,FALSE))),""))</f>
        <v/>
      </c>
      <c r="N901" s="30">
        <f>IF(OR(E901="",I901="",M901=""),"",I901*M901)</f>
        <v/>
      </c>
      <c r="O901" s="30">
        <f>IF(OR(E901="",L901=""),"",L901-IF(N901="",0,N901))</f>
        <v/>
      </c>
      <c r="P901" s="26" t="n"/>
      <c r="Q901" s="23" t="n"/>
      <c r="R901" s="28" t="n"/>
      <c r="S901" s="22">
        <f>IF(OR(R901="",O901=""),"",IF(ROUND(R901,2)=ROUND(O901,2),"OK","CHECK"))</f>
        <v/>
      </c>
      <c r="T901" s="31">
        <f>IF(OR(R901="",O901=""),"",R901-O901)</f>
        <v/>
      </c>
      <c r="U901" s="19" t="n"/>
      <c r="V901" s="23" t="n"/>
      <c r="W901" s="32">
        <f>IF(V901="","",IFERROR(VLOOKUP(V901,'Challan Master'!$B$5:$D$124,3,FALSE),""))</f>
        <v/>
      </c>
      <c r="X901" s="22">
        <f>IF(V901="","",IFERROR(VLOOKUP(V901,'Challan Master'!$B$5:$D$124,2,FALSE),""))</f>
        <v/>
      </c>
      <c r="Y901" s="23" t="n"/>
    </row>
    <row r="902">
      <c r="A902" s="22">
        <f>IF(C902="","",ROW()-4)</f>
        <v/>
      </c>
      <c r="B902" s="22">
        <f>IF(C902="","",IF(MONTH(C902)&lt;=3,"Q4",IF(MONTH(C902)&lt;=6,"Q1",IF(MONTH(C902)&lt;=9,"Q2","Q3"))))</f>
        <v/>
      </c>
      <c r="C902" s="26" t="n"/>
      <c r="D902" s="23" t="n"/>
      <c r="E902" s="19" t="n"/>
      <c r="F902" s="22">
        <f>IF(E902="","",IFERROR(VLOOKUP(E902,'Vendor Master'!$B$5:$Q$54,2,FALSE),""))</f>
        <v/>
      </c>
      <c r="G902" s="22">
        <f>IF(E902="","",IFERROR(VLOOKUP(E902,'Vendor Master'!$B$5:$Q$54,4,FALSE),""))</f>
        <v/>
      </c>
      <c r="H902" s="20">
        <f>IF(E902="","",IFERROR(VLOOKUP(G902,'Rate Master'!$B$5:$C$16,2,FALSE),""))</f>
        <v/>
      </c>
      <c r="I902" s="28" t="n"/>
      <c r="J902" s="29">
        <f>IF(E902="","",IFERROR(IF(VLOOKUP(E902,'Vendor Master'!$B$5:$Q$54,12,FALSE)="Y",VLOOKUP(E902,'Vendor Master'!$B$5:$Q$54,14,FALSE),0),""))</f>
        <v/>
      </c>
      <c r="K902" s="30">
        <f>IF(OR(E902="",I902="",J902=""),"",I902*J902)</f>
        <v/>
      </c>
      <c r="L902" s="30">
        <f>IF(OR(E902="",I902=""),"",I902+IF(K902="",0,K902))</f>
        <v/>
      </c>
      <c r="M902" s="25">
        <f>IF(E902="","",IFERROR(IF(F902="",0.2,IF(AND(VLOOKUP(E902,'Vendor Master'!$B$5:$Q$54,7,FALSE)="Y",C902&gt;=VLOOKUP(E902,'Vendor Master'!$B$5:$Q$54,9,FALSE),C902&lt;=VLOOKUP(E902,'Vendor Master'!$B$5:$Q$54,10,FALSE)),VLOOKUP(E902,'Vendor Master'!$B$5:$Q$54,11,FALSE),VLOOKUP(E902,'Vendor Master'!$B$5:$Q$54,6,FALSE))),""))</f>
        <v/>
      </c>
      <c r="N902" s="30">
        <f>IF(OR(E902="",I902="",M902=""),"",I902*M902)</f>
        <v/>
      </c>
      <c r="O902" s="30">
        <f>IF(OR(E902="",L902=""),"",L902-IF(N902="",0,N902))</f>
        <v/>
      </c>
      <c r="P902" s="26" t="n"/>
      <c r="Q902" s="23" t="n"/>
      <c r="R902" s="28" t="n"/>
      <c r="S902" s="22">
        <f>IF(OR(R902="",O902=""),"",IF(ROUND(R902,2)=ROUND(O902,2),"OK","CHECK"))</f>
        <v/>
      </c>
      <c r="T902" s="31">
        <f>IF(OR(R902="",O902=""),"",R902-O902)</f>
        <v/>
      </c>
      <c r="U902" s="19" t="n"/>
      <c r="V902" s="23" t="n"/>
      <c r="W902" s="32">
        <f>IF(V902="","",IFERROR(VLOOKUP(V902,'Challan Master'!$B$5:$D$124,3,FALSE),""))</f>
        <v/>
      </c>
      <c r="X902" s="22">
        <f>IF(V902="","",IFERROR(VLOOKUP(V902,'Challan Master'!$B$5:$D$124,2,FALSE),""))</f>
        <v/>
      </c>
      <c r="Y902" s="23" t="n"/>
    </row>
    <row r="903">
      <c r="A903" s="22">
        <f>IF(C903="","",ROW()-4)</f>
        <v/>
      </c>
      <c r="B903" s="22">
        <f>IF(C903="","",IF(MONTH(C903)&lt;=3,"Q4",IF(MONTH(C903)&lt;=6,"Q1",IF(MONTH(C903)&lt;=9,"Q2","Q3"))))</f>
        <v/>
      </c>
      <c r="C903" s="26" t="n"/>
      <c r="D903" s="23" t="n"/>
      <c r="E903" s="19" t="n"/>
      <c r="F903" s="22">
        <f>IF(E903="","",IFERROR(VLOOKUP(E903,'Vendor Master'!$B$5:$Q$54,2,FALSE),""))</f>
        <v/>
      </c>
      <c r="G903" s="22">
        <f>IF(E903="","",IFERROR(VLOOKUP(E903,'Vendor Master'!$B$5:$Q$54,4,FALSE),""))</f>
        <v/>
      </c>
      <c r="H903" s="20">
        <f>IF(E903="","",IFERROR(VLOOKUP(G903,'Rate Master'!$B$5:$C$16,2,FALSE),""))</f>
        <v/>
      </c>
      <c r="I903" s="28" t="n"/>
      <c r="J903" s="29">
        <f>IF(E903="","",IFERROR(IF(VLOOKUP(E903,'Vendor Master'!$B$5:$Q$54,12,FALSE)="Y",VLOOKUP(E903,'Vendor Master'!$B$5:$Q$54,14,FALSE),0),""))</f>
        <v/>
      </c>
      <c r="K903" s="30">
        <f>IF(OR(E903="",I903="",J903=""),"",I903*J903)</f>
        <v/>
      </c>
      <c r="L903" s="30">
        <f>IF(OR(E903="",I903=""),"",I903+IF(K903="",0,K903))</f>
        <v/>
      </c>
      <c r="M903" s="25">
        <f>IF(E903="","",IFERROR(IF(F903="",0.2,IF(AND(VLOOKUP(E903,'Vendor Master'!$B$5:$Q$54,7,FALSE)="Y",C903&gt;=VLOOKUP(E903,'Vendor Master'!$B$5:$Q$54,9,FALSE),C903&lt;=VLOOKUP(E903,'Vendor Master'!$B$5:$Q$54,10,FALSE)),VLOOKUP(E903,'Vendor Master'!$B$5:$Q$54,11,FALSE),VLOOKUP(E903,'Vendor Master'!$B$5:$Q$54,6,FALSE))),""))</f>
        <v/>
      </c>
      <c r="N903" s="30">
        <f>IF(OR(E903="",I903="",M903=""),"",I903*M903)</f>
        <v/>
      </c>
      <c r="O903" s="30">
        <f>IF(OR(E903="",L903=""),"",L903-IF(N903="",0,N903))</f>
        <v/>
      </c>
      <c r="P903" s="26" t="n"/>
      <c r="Q903" s="23" t="n"/>
      <c r="R903" s="28" t="n"/>
      <c r="S903" s="22">
        <f>IF(OR(R903="",O903=""),"",IF(ROUND(R903,2)=ROUND(O903,2),"OK","CHECK"))</f>
        <v/>
      </c>
      <c r="T903" s="31">
        <f>IF(OR(R903="",O903=""),"",R903-O903)</f>
        <v/>
      </c>
      <c r="U903" s="19" t="n"/>
      <c r="V903" s="23" t="n"/>
      <c r="W903" s="32">
        <f>IF(V903="","",IFERROR(VLOOKUP(V903,'Challan Master'!$B$5:$D$124,3,FALSE),""))</f>
        <v/>
      </c>
      <c r="X903" s="22">
        <f>IF(V903="","",IFERROR(VLOOKUP(V903,'Challan Master'!$B$5:$D$124,2,FALSE),""))</f>
        <v/>
      </c>
      <c r="Y903" s="23" t="n"/>
    </row>
    <row r="904">
      <c r="A904" s="22">
        <f>IF(C904="","",ROW()-4)</f>
        <v/>
      </c>
      <c r="B904" s="22">
        <f>IF(C904="","",IF(MONTH(C904)&lt;=3,"Q4",IF(MONTH(C904)&lt;=6,"Q1",IF(MONTH(C904)&lt;=9,"Q2","Q3"))))</f>
        <v/>
      </c>
      <c r="C904" s="26" t="n"/>
      <c r="D904" s="23" t="n"/>
      <c r="E904" s="19" t="n"/>
      <c r="F904" s="22">
        <f>IF(E904="","",IFERROR(VLOOKUP(E904,'Vendor Master'!$B$5:$Q$54,2,FALSE),""))</f>
        <v/>
      </c>
      <c r="G904" s="22">
        <f>IF(E904="","",IFERROR(VLOOKUP(E904,'Vendor Master'!$B$5:$Q$54,4,FALSE),""))</f>
        <v/>
      </c>
      <c r="H904" s="20">
        <f>IF(E904="","",IFERROR(VLOOKUP(G904,'Rate Master'!$B$5:$C$16,2,FALSE),""))</f>
        <v/>
      </c>
      <c r="I904" s="28" t="n"/>
      <c r="J904" s="29">
        <f>IF(E904="","",IFERROR(IF(VLOOKUP(E904,'Vendor Master'!$B$5:$Q$54,12,FALSE)="Y",VLOOKUP(E904,'Vendor Master'!$B$5:$Q$54,14,FALSE),0),""))</f>
        <v/>
      </c>
      <c r="K904" s="30">
        <f>IF(OR(E904="",I904="",J904=""),"",I904*J904)</f>
        <v/>
      </c>
      <c r="L904" s="30">
        <f>IF(OR(E904="",I904=""),"",I904+IF(K904="",0,K904))</f>
        <v/>
      </c>
      <c r="M904" s="25">
        <f>IF(E904="","",IFERROR(IF(F904="",0.2,IF(AND(VLOOKUP(E904,'Vendor Master'!$B$5:$Q$54,7,FALSE)="Y",C904&gt;=VLOOKUP(E904,'Vendor Master'!$B$5:$Q$54,9,FALSE),C904&lt;=VLOOKUP(E904,'Vendor Master'!$B$5:$Q$54,10,FALSE)),VLOOKUP(E904,'Vendor Master'!$B$5:$Q$54,11,FALSE),VLOOKUP(E904,'Vendor Master'!$B$5:$Q$54,6,FALSE))),""))</f>
        <v/>
      </c>
      <c r="N904" s="30">
        <f>IF(OR(E904="",I904="",M904=""),"",I904*M904)</f>
        <v/>
      </c>
      <c r="O904" s="30">
        <f>IF(OR(E904="",L904=""),"",L904-IF(N904="",0,N904))</f>
        <v/>
      </c>
      <c r="P904" s="26" t="n"/>
      <c r="Q904" s="23" t="n"/>
      <c r="R904" s="28" t="n"/>
      <c r="S904" s="22">
        <f>IF(OR(R904="",O904=""),"",IF(ROUND(R904,2)=ROUND(O904,2),"OK","CHECK"))</f>
        <v/>
      </c>
      <c r="T904" s="31">
        <f>IF(OR(R904="",O904=""),"",R904-O904)</f>
        <v/>
      </c>
      <c r="U904" s="19" t="n"/>
      <c r="V904" s="23" t="n"/>
      <c r="W904" s="32">
        <f>IF(V904="","",IFERROR(VLOOKUP(V904,'Challan Master'!$B$5:$D$124,3,FALSE),""))</f>
        <v/>
      </c>
      <c r="X904" s="22">
        <f>IF(V904="","",IFERROR(VLOOKUP(V904,'Challan Master'!$B$5:$D$124,2,FALSE),""))</f>
        <v/>
      </c>
      <c r="Y904" s="23" t="n"/>
    </row>
    <row r="905">
      <c r="A905" s="22">
        <f>IF(C905="","",ROW()-4)</f>
        <v/>
      </c>
      <c r="B905" s="22">
        <f>IF(C905="","",IF(MONTH(C905)&lt;=3,"Q4",IF(MONTH(C905)&lt;=6,"Q1",IF(MONTH(C905)&lt;=9,"Q2","Q3"))))</f>
        <v/>
      </c>
      <c r="C905" s="26" t="n"/>
      <c r="D905" s="23" t="n"/>
      <c r="E905" s="19" t="n"/>
      <c r="F905" s="22">
        <f>IF(E905="","",IFERROR(VLOOKUP(E905,'Vendor Master'!$B$5:$Q$54,2,FALSE),""))</f>
        <v/>
      </c>
      <c r="G905" s="22">
        <f>IF(E905="","",IFERROR(VLOOKUP(E905,'Vendor Master'!$B$5:$Q$54,4,FALSE),""))</f>
        <v/>
      </c>
      <c r="H905" s="20">
        <f>IF(E905="","",IFERROR(VLOOKUP(G905,'Rate Master'!$B$5:$C$16,2,FALSE),""))</f>
        <v/>
      </c>
      <c r="I905" s="28" t="n"/>
      <c r="J905" s="29">
        <f>IF(E905="","",IFERROR(IF(VLOOKUP(E905,'Vendor Master'!$B$5:$Q$54,12,FALSE)="Y",VLOOKUP(E905,'Vendor Master'!$B$5:$Q$54,14,FALSE),0),""))</f>
        <v/>
      </c>
      <c r="K905" s="30">
        <f>IF(OR(E905="",I905="",J905=""),"",I905*J905)</f>
        <v/>
      </c>
      <c r="L905" s="30">
        <f>IF(OR(E905="",I905=""),"",I905+IF(K905="",0,K905))</f>
        <v/>
      </c>
      <c r="M905" s="25">
        <f>IF(E905="","",IFERROR(IF(F905="",0.2,IF(AND(VLOOKUP(E905,'Vendor Master'!$B$5:$Q$54,7,FALSE)="Y",C905&gt;=VLOOKUP(E905,'Vendor Master'!$B$5:$Q$54,9,FALSE),C905&lt;=VLOOKUP(E905,'Vendor Master'!$B$5:$Q$54,10,FALSE)),VLOOKUP(E905,'Vendor Master'!$B$5:$Q$54,11,FALSE),VLOOKUP(E905,'Vendor Master'!$B$5:$Q$54,6,FALSE))),""))</f>
        <v/>
      </c>
      <c r="N905" s="30">
        <f>IF(OR(E905="",I905="",M905=""),"",I905*M905)</f>
        <v/>
      </c>
      <c r="O905" s="30">
        <f>IF(OR(E905="",L905=""),"",L905-IF(N905="",0,N905))</f>
        <v/>
      </c>
      <c r="P905" s="26" t="n"/>
      <c r="Q905" s="23" t="n"/>
      <c r="R905" s="28" t="n"/>
      <c r="S905" s="22">
        <f>IF(OR(R905="",O905=""),"",IF(ROUND(R905,2)=ROUND(O905,2),"OK","CHECK"))</f>
        <v/>
      </c>
      <c r="T905" s="31">
        <f>IF(OR(R905="",O905=""),"",R905-O905)</f>
        <v/>
      </c>
      <c r="U905" s="19" t="n"/>
      <c r="V905" s="23" t="n"/>
      <c r="W905" s="32">
        <f>IF(V905="","",IFERROR(VLOOKUP(V905,'Challan Master'!$B$5:$D$124,3,FALSE),""))</f>
        <v/>
      </c>
      <c r="X905" s="22">
        <f>IF(V905="","",IFERROR(VLOOKUP(V905,'Challan Master'!$B$5:$D$124,2,FALSE),""))</f>
        <v/>
      </c>
      <c r="Y905" s="23" t="n"/>
    </row>
    <row r="906">
      <c r="A906" s="22">
        <f>IF(C906="","",ROW()-4)</f>
        <v/>
      </c>
      <c r="B906" s="22">
        <f>IF(C906="","",IF(MONTH(C906)&lt;=3,"Q4",IF(MONTH(C906)&lt;=6,"Q1",IF(MONTH(C906)&lt;=9,"Q2","Q3"))))</f>
        <v/>
      </c>
      <c r="C906" s="26" t="n"/>
      <c r="D906" s="23" t="n"/>
      <c r="E906" s="19" t="n"/>
      <c r="F906" s="22">
        <f>IF(E906="","",IFERROR(VLOOKUP(E906,'Vendor Master'!$B$5:$Q$54,2,FALSE),""))</f>
        <v/>
      </c>
      <c r="G906" s="22">
        <f>IF(E906="","",IFERROR(VLOOKUP(E906,'Vendor Master'!$B$5:$Q$54,4,FALSE),""))</f>
        <v/>
      </c>
      <c r="H906" s="20">
        <f>IF(E906="","",IFERROR(VLOOKUP(G906,'Rate Master'!$B$5:$C$16,2,FALSE),""))</f>
        <v/>
      </c>
      <c r="I906" s="28" t="n"/>
      <c r="J906" s="29">
        <f>IF(E906="","",IFERROR(IF(VLOOKUP(E906,'Vendor Master'!$B$5:$Q$54,12,FALSE)="Y",VLOOKUP(E906,'Vendor Master'!$B$5:$Q$54,14,FALSE),0),""))</f>
        <v/>
      </c>
      <c r="K906" s="30">
        <f>IF(OR(E906="",I906="",J906=""),"",I906*J906)</f>
        <v/>
      </c>
      <c r="L906" s="30">
        <f>IF(OR(E906="",I906=""),"",I906+IF(K906="",0,K906))</f>
        <v/>
      </c>
      <c r="M906" s="25">
        <f>IF(E906="","",IFERROR(IF(F906="",0.2,IF(AND(VLOOKUP(E906,'Vendor Master'!$B$5:$Q$54,7,FALSE)="Y",C906&gt;=VLOOKUP(E906,'Vendor Master'!$B$5:$Q$54,9,FALSE),C906&lt;=VLOOKUP(E906,'Vendor Master'!$B$5:$Q$54,10,FALSE)),VLOOKUP(E906,'Vendor Master'!$B$5:$Q$54,11,FALSE),VLOOKUP(E906,'Vendor Master'!$B$5:$Q$54,6,FALSE))),""))</f>
        <v/>
      </c>
      <c r="N906" s="30">
        <f>IF(OR(E906="",I906="",M906=""),"",I906*M906)</f>
        <v/>
      </c>
      <c r="O906" s="30">
        <f>IF(OR(E906="",L906=""),"",L906-IF(N906="",0,N906))</f>
        <v/>
      </c>
      <c r="P906" s="26" t="n"/>
      <c r="Q906" s="23" t="n"/>
      <c r="R906" s="28" t="n"/>
      <c r="S906" s="22">
        <f>IF(OR(R906="",O906=""),"",IF(ROUND(R906,2)=ROUND(O906,2),"OK","CHECK"))</f>
        <v/>
      </c>
      <c r="T906" s="31">
        <f>IF(OR(R906="",O906=""),"",R906-O906)</f>
        <v/>
      </c>
      <c r="U906" s="19" t="n"/>
      <c r="V906" s="23" t="n"/>
      <c r="W906" s="32">
        <f>IF(V906="","",IFERROR(VLOOKUP(V906,'Challan Master'!$B$5:$D$124,3,FALSE),""))</f>
        <v/>
      </c>
      <c r="X906" s="22">
        <f>IF(V906="","",IFERROR(VLOOKUP(V906,'Challan Master'!$B$5:$D$124,2,FALSE),""))</f>
        <v/>
      </c>
      <c r="Y906" s="23" t="n"/>
    </row>
    <row r="907">
      <c r="A907" s="22">
        <f>IF(C907="","",ROW()-4)</f>
        <v/>
      </c>
      <c r="B907" s="22">
        <f>IF(C907="","",IF(MONTH(C907)&lt;=3,"Q4",IF(MONTH(C907)&lt;=6,"Q1",IF(MONTH(C907)&lt;=9,"Q2","Q3"))))</f>
        <v/>
      </c>
      <c r="C907" s="26" t="n"/>
      <c r="D907" s="23" t="n"/>
      <c r="E907" s="19" t="n"/>
      <c r="F907" s="22">
        <f>IF(E907="","",IFERROR(VLOOKUP(E907,'Vendor Master'!$B$5:$Q$54,2,FALSE),""))</f>
        <v/>
      </c>
      <c r="G907" s="22">
        <f>IF(E907="","",IFERROR(VLOOKUP(E907,'Vendor Master'!$B$5:$Q$54,4,FALSE),""))</f>
        <v/>
      </c>
      <c r="H907" s="20">
        <f>IF(E907="","",IFERROR(VLOOKUP(G907,'Rate Master'!$B$5:$C$16,2,FALSE),""))</f>
        <v/>
      </c>
      <c r="I907" s="28" t="n"/>
      <c r="J907" s="29">
        <f>IF(E907="","",IFERROR(IF(VLOOKUP(E907,'Vendor Master'!$B$5:$Q$54,12,FALSE)="Y",VLOOKUP(E907,'Vendor Master'!$B$5:$Q$54,14,FALSE),0),""))</f>
        <v/>
      </c>
      <c r="K907" s="30">
        <f>IF(OR(E907="",I907="",J907=""),"",I907*J907)</f>
        <v/>
      </c>
      <c r="L907" s="30">
        <f>IF(OR(E907="",I907=""),"",I907+IF(K907="",0,K907))</f>
        <v/>
      </c>
      <c r="M907" s="25">
        <f>IF(E907="","",IFERROR(IF(F907="",0.2,IF(AND(VLOOKUP(E907,'Vendor Master'!$B$5:$Q$54,7,FALSE)="Y",C907&gt;=VLOOKUP(E907,'Vendor Master'!$B$5:$Q$54,9,FALSE),C907&lt;=VLOOKUP(E907,'Vendor Master'!$B$5:$Q$54,10,FALSE)),VLOOKUP(E907,'Vendor Master'!$B$5:$Q$54,11,FALSE),VLOOKUP(E907,'Vendor Master'!$B$5:$Q$54,6,FALSE))),""))</f>
        <v/>
      </c>
      <c r="N907" s="30">
        <f>IF(OR(E907="",I907="",M907=""),"",I907*M907)</f>
        <v/>
      </c>
      <c r="O907" s="30">
        <f>IF(OR(E907="",L907=""),"",L907-IF(N907="",0,N907))</f>
        <v/>
      </c>
      <c r="P907" s="26" t="n"/>
      <c r="Q907" s="23" t="n"/>
      <c r="R907" s="28" t="n"/>
      <c r="S907" s="22">
        <f>IF(OR(R907="",O907=""),"",IF(ROUND(R907,2)=ROUND(O907,2),"OK","CHECK"))</f>
        <v/>
      </c>
      <c r="T907" s="31">
        <f>IF(OR(R907="",O907=""),"",R907-O907)</f>
        <v/>
      </c>
      <c r="U907" s="19" t="n"/>
      <c r="V907" s="23" t="n"/>
      <c r="W907" s="32">
        <f>IF(V907="","",IFERROR(VLOOKUP(V907,'Challan Master'!$B$5:$D$124,3,FALSE),""))</f>
        <v/>
      </c>
      <c r="X907" s="22">
        <f>IF(V907="","",IFERROR(VLOOKUP(V907,'Challan Master'!$B$5:$D$124,2,FALSE),""))</f>
        <v/>
      </c>
      <c r="Y907" s="23" t="n"/>
    </row>
    <row r="908">
      <c r="A908" s="22">
        <f>IF(C908="","",ROW()-4)</f>
        <v/>
      </c>
      <c r="B908" s="22">
        <f>IF(C908="","",IF(MONTH(C908)&lt;=3,"Q4",IF(MONTH(C908)&lt;=6,"Q1",IF(MONTH(C908)&lt;=9,"Q2","Q3"))))</f>
        <v/>
      </c>
      <c r="C908" s="26" t="n"/>
      <c r="D908" s="23" t="n"/>
      <c r="E908" s="19" t="n"/>
      <c r="F908" s="22">
        <f>IF(E908="","",IFERROR(VLOOKUP(E908,'Vendor Master'!$B$5:$Q$54,2,FALSE),""))</f>
        <v/>
      </c>
      <c r="G908" s="22">
        <f>IF(E908="","",IFERROR(VLOOKUP(E908,'Vendor Master'!$B$5:$Q$54,4,FALSE),""))</f>
        <v/>
      </c>
      <c r="H908" s="20">
        <f>IF(E908="","",IFERROR(VLOOKUP(G908,'Rate Master'!$B$5:$C$16,2,FALSE),""))</f>
        <v/>
      </c>
      <c r="I908" s="28" t="n"/>
      <c r="J908" s="29">
        <f>IF(E908="","",IFERROR(IF(VLOOKUP(E908,'Vendor Master'!$B$5:$Q$54,12,FALSE)="Y",VLOOKUP(E908,'Vendor Master'!$B$5:$Q$54,14,FALSE),0),""))</f>
        <v/>
      </c>
      <c r="K908" s="30">
        <f>IF(OR(E908="",I908="",J908=""),"",I908*J908)</f>
        <v/>
      </c>
      <c r="L908" s="30">
        <f>IF(OR(E908="",I908=""),"",I908+IF(K908="",0,K908))</f>
        <v/>
      </c>
      <c r="M908" s="25">
        <f>IF(E908="","",IFERROR(IF(F908="",0.2,IF(AND(VLOOKUP(E908,'Vendor Master'!$B$5:$Q$54,7,FALSE)="Y",C908&gt;=VLOOKUP(E908,'Vendor Master'!$B$5:$Q$54,9,FALSE),C908&lt;=VLOOKUP(E908,'Vendor Master'!$B$5:$Q$54,10,FALSE)),VLOOKUP(E908,'Vendor Master'!$B$5:$Q$54,11,FALSE),VLOOKUP(E908,'Vendor Master'!$B$5:$Q$54,6,FALSE))),""))</f>
        <v/>
      </c>
      <c r="N908" s="30">
        <f>IF(OR(E908="",I908="",M908=""),"",I908*M908)</f>
        <v/>
      </c>
      <c r="O908" s="30">
        <f>IF(OR(E908="",L908=""),"",L908-IF(N908="",0,N908))</f>
        <v/>
      </c>
      <c r="P908" s="26" t="n"/>
      <c r="Q908" s="23" t="n"/>
      <c r="R908" s="28" t="n"/>
      <c r="S908" s="22">
        <f>IF(OR(R908="",O908=""),"",IF(ROUND(R908,2)=ROUND(O908,2),"OK","CHECK"))</f>
        <v/>
      </c>
      <c r="T908" s="31">
        <f>IF(OR(R908="",O908=""),"",R908-O908)</f>
        <v/>
      </c>
      <c r="U908" s="19" t="n"/>
      <c r="V908" s="23" t="n"/>
      <c r="W908" s="32">
        <f>IF(V908="","",IFERROR(VLOOKUP(V908,'Challan Master'!$B$5:$D$124,3,FALSE),""))</f>
        <v/>
      </c>
      <c r="X908" s="22">
        <f>IF(V908="","",IFERROR(VLOOKUP(V908,'Challan Master'!$B$5:$D$124,2,FALSE),""))</f>
        <v/>
      </c>
      <c r="Y908" s="23" t="n"/>
    </row>
    <row r="909">
      <c r="A909" s="22">
        <f>IF(C909="","",ROW()-4)</f>
        <v/>
      </c>
      <c r="B909" s="22">
        <f>IF(C909="","",IF(MONTH(C909)&lt;=3,"Q4",IF(MONTH(C909)&lt;=6,"Q1",IF(MONTH(C909)&lt;=9,"Q2","Q3"))))</f>
        <v/>
      </c>
      <c r="C909" s="26" t="n"/>
      <c r="D909" s="23" t="n"/>
      <c r="E909" s="19" t="n"/>
      <c r="F909" s="22">
        <f>IF(E909="","",IFERROR(VLOOKUP(E909,'Vendor Master'!$B$5:$Q$54,2,FALSE),""))</f>
        <v/>
      </c>
      <c r="G909" s="22">
        <f>IF(E909="","",IFERROR(VLOOKUP(E909,'Vendor Master'!$B$5:$Q$54,4,FALSE),""))</f>
        <v/>
      </c>
      <c r="H909" s="20">
        <f>IF(E909="","",IFERROR(VLOOKUP(G909,'Rate Master'!$B$5:$C$16,2,FALSE),""))</f>
        <v/>
      </c>
      <c r="I909" s="28" t="n"/>
      <c r="J909" s="29">
        <f>IF(E909="","",IFERROR(IF(VLOOKUP(E909,'Vendor Master'!$B$5:$Q$54,12,FALSE)="Y",VLOOKUP(E909,'Vendor Master'!$B$5:$Q$54,14,FALSE),0),""))</f>
        <v/>
      </c>
      <c r="K909" s="30">
        <f>IF(OR(E909="",I909="",J909=""),"",I909*J909)</f>
        <v/>
      </c>
      <c r="L909" s="30">
        <f>IF(OR(E909="",I909=""),"",I909+IF(K909="",0,K909))</f>
        <v/>
      </c>
      <c r="M909" s="25">
        <f>IF(E909="","",IFERROR(IF(F909="",0.2,IF(AND(VLOOKUP(E909,'Vendor Master'!$B$5:$Q$54,7,FALSE)="Y",C909&gt;=VLOOKUP(E909,'Vendor Master'!$B$5:$Q$54,9,FALSE),C909&lt;=VLOOKUP(E909,'Vendor Master'!$B$5:$Q$54,10,FALSE)),VLOOKUP(E909,'Vendor Master'!$B$5:$Q$54,11,FALSE),VLOOKUP(E909,'Vendor Master'!$B$5:$Q$54,6,FALSE))),""))</f>
        <v/>
      </c>
      <c r="N909" s="30">
        <f>IF(OR(E909="",I909="",M909=""),"",I909*M909)</f>
        <v/>
      </c>
      <c r="O909" s="30">
        <f>IF(OR(E909="",L909=""),"",L909-IF(N909="",0,N909))</f>
        <v/>
      </c>
      <c r="P909" s="26" t="n"/>
      <c r="Q909" s="23" t="n"/>
      <c r="R909" s="28" t="n"/>
      <c r="S909" s="22">
        <f>IF(OR(R909="",O909=""),"",IF(ROUND(R909,2)=ROUND(O909,2),"OK","CHECK"))</f>
        <v/>
      </c>
      <c r="T909" s="31">
        <f>IF(OR(R909="",O909=""),"",R909-O909)</f>
        <v/>
      </c>
      <c r="U909" s="19" t="n"/>
      <c r="V909" s="23" t="n"/>
      <c r="W909" s="32">
        <f>IF(V909="","",IFERROR(VLOOKUP(V909,'Challan Master'!$B$5:$D$124,3,FALSE),""))</f>
        <v/>
      </c>
      <c r="X909" s="22">
        <f>IF(V909="","",IFERROR(VLOOKUP(V909,'Challan Master'!$B$5:$D$124,2,FALSE),""))</f>
        <v/>
      </c>
      <c r="Y909" s="23" t="n"/>
    </row>
    <row r="910">
      <c r="A910" s="22">
        <f>IF(C910="","",ROW()-4)</f>
        <v/>
      </c>
      <c r="B910" s="22">
        <f>IF(C910="","",IF(MONTH(C910)&lt;=3,"Q4",IF(MONTH(C910)&lt;=6,"Q1",IF(MONTH(C910)&lt;=9,"Q2","Q3"))))</f>
        <v/>
      </c>
      <c r="C910" s="26" t="n"/>
      <c r="D910" s="23" t="n"/>
      <c r="E910" s="19" t="n"/>
      <c r="F910" s="22">
        <f>IF(E910="","",IFERROR(VLOOKUP(E910,'Vendor Master'!$B$5:$Q$54,2,FALSE),""))</f>
        <v/>
      </c>
      <c r="G910" s="22">
        <f>IF(E910="","",IFERROR(VLOOKUP(E910,'Vendor Master'!$B$5:$Q$54,4,FALSE),""))</f>
        <v/>
      </c>
      <c r="H910" s="20">
        <f>IF(E910="","",IFERROR(VLOOKUP(G910,'Rate Master'!$B$5:$C$16,2,FALSE),""))</f>
        <v/>
      </c>
      <c r="I910" s="28" t="n"/>
      <c r="J910" s="29">
        <f>IF(E910="","",IFERROR(IF(VLOOKUP(E910,'Vendor Master'!$B$5:$Q$54,12,FALSE)="Y",VLOOKUP(E910,'Vendor Master'!$B$5:$Q$54,14,FALSE),0),""))</f>
        <v/>
      </c>
      <c r="K910" s="30">
        <f>IF(OR(E910="",I910="",J910=""),"",I910*J910)</f>
        <v/>
      </c>
      <c r="L910" s="30">
        <f>IF(OR(E910="",I910=""),"",I910+IF(K910="",0,K910))</f>
        <v/>
      </c>
      <c r="M910" s="25">
        <f>IF(E910="","",IFERROR(IF(F910="",0.2,IF(AND(VLOOKUP(E910,'Vendor Master'!$B$5:$Q$54,7,FALSE)="Y",C910&gt;=VLOOKUP(E910,'Vendor Master'!$B$5:$Q$54,9,FALSE),C910&lt;=VLOOKUP(E910,'Vendor Master'!$B$5:$Q$54,10,FALSE)),VLOOKUP(E910,'Vendor Master'!$B$5:$Q$54,11,FALSE),VLOOKUP(E910,'Vendor Master'!$B$5:$Q$54,6,FALSE))),""))</f>
        <v/>
      </c>
      <c r="N910" s="30">
        <f>IF(OR(E910="",I910="",M910=""),"",I910*M910)</f>
        <v/>
      </c>
      <c r="O910" s="30">
        <f>IF(OR(E910="",L910=""),"",L910-IF(N910="",0,N910))</f>
        <v/>
      </c>
      <c r="P910" s="26" t="n"/>
      <c r="Q910" s="23" t="n"/>
      <c r="R910" s="28" t="n"/>
      <c r="S910" s="22">
        <f>IF(OR(R910="",O910=""),"",IF(ROUND(R910,2)=ROUND(O910,2),"OK","CHECK"))</f>
        <v/>
      </c>
      <c r="T910" s="31">
        <f>IF(OR(R910="",O910=""),"",R910-O910)</f>
        <v/>
      </c>
      <c r="U910" s="19" t="n"/>
      <c r="V910" s="23" t="n"/>
      <c r="W910" s="32">
        <f>IF(V910="","",IFERROR(VLOOKUP(V910,'Challan Master'!$B$5:$D$124,3,FALSE),""))</f>
        <v/>
      </c>
      <c r="X910" s="22">
        <f>IF(V910="","",IFERROR(VLOOKUP(V910,'Challan Master'!$B$5:$D$124,2,FALSE),""))</f>
        <v/>
      </c>
      <c r="Y910" s="23" t="n"/>
    </row>
    <row r="911">
      <c r="A911" s="22">
        <f>IF(C911="","",ROW()-4)</f>
        <v/>
      </c>
      <c r="B911" s="22">
        <f>IF(C911="","",IF(MONTH(C911)&lt;=3,"Q4",IF(MONTH(C911)&lt;=6,"Q1",IF(MONTH(C911)&lt;=9,"Q2","Q3"))))</f>
        <v/>
      </c>
      <c r="C911" s="26" t="n"/>
      <c r="D911" s="23" t="n"/>
      <c r="E911" s="19" t="n"/>
      <c r="F911" s="22">
        <f>IF(E911="","",IFERROR(VLOOKUP(E911,'Vendor Master'!$B$5:$Q$54,2,FALSE),""))</f>
        <v/>
      </c>
      <c r="G911" s="22">
        <f>IF(E911="","",IFERROR(VLOOKUP(E911,'Vendor Master'!$B$5:$Q$54,4,FALSE),""))</f>
        <v/>
      </c>
      <c r="H911" s="20">
        <f>IF(E911="","",IFERROR(VLOOKUP(G911,'Rate Master'!$B$5:$C$16,2,FALSE),""))</f>
        <v/>
      </c>
      <c r="I911" s="28" t="n"/>
      <c r="J911" s="29">
        <f>IF(E911="","",IFERROR(IF(VLOOKUP(E911,'Vendor Master'!$B$5:$Q$54,12,FALSE)="Y",VLOOKUP(E911,'Vendor Master'!$B$5:$Q$54,14,FALSE),0),""))</f>
        <v/>
      </c>
      <c r="K911" s="30">
        <f>IF(OR(E911="",I911="",J911=""),"",I911*J911)</f>
        <v/>
      </c>
      <c r="L911" s="30">
        <f>IF(OR(E911="",I911=""),"",I911+IF(K911="",0,K911))</f>
        <v/>
      </c>
      <c r="M911" s="25">
        <f>IF(E911="","",IFERROR(IF(F911="",0.2,IF(AND(VLOOKUP(E911,'Vendor Master'!$B$5:$Q$54,7,FALSE)="Y",C911&gt;=VLOOKUP(E911,'Vendor Master'!$B$5:$Q$54,9,FALSE),C911&lt;=VLOOKUP(E911,'Vendor Master'!$B$5:$Q$54,10,FALSE)),VLOOKUP(E911,'Vendor Master'!$B$5:$Q$54,11,FALSE),VLOOKUP(E911,'Vendor Master'!$B$5:$Q$54,6,FALSE))),""))</f>
        <v/>
      </c>
      <c r="N911" s="30">
        <f>IF(OR(E911="",I911="",M911=""),"",I911*M911)</f>
        <v/>
      </c>
      <c r="O911" s="30">
        <f>IF(OR(E911="",L911=""),"",L911-IF(N911="",0,N911))</f>
        <v/>
      </c>
      <c r="P911" s="26" t="n"/>
      <c r="Q911" s="23" t="n"/>
      <c r="R911" s="28" t="n"/>
      <c r="S911" s="22">
        <f>IF(OR(R911="",O911=""),"",IF(ROUND(R911,2)=ROUND(O911,2),"OK","CHECK"))</f>
        <v/>
      </c>
      <c r="T911" s="31">
        <f>IF(OR(R911="",O911=""),"",R911-O911)</f>
        <v/>
      </c>
      <c r="U911" s="19" t="n"/>
      <c r="V911" s="23" t="n"/>
      <c r="W911" s="32">
        <f>IF(V911="","",IFERROR(VLOOKUP(V911,'Challan Master'!$B$5:$D$124,3,FALSE),""))</f>
        <v/>
      </c>
      <c r="X911" s="22">
        <f>IF(V911="","",IFERROR(VLOOKUP(V911,'Challan Master'!$B$5:$D$124,2,FALSE),""))</f>
        <v/>
      </c>
      <c r="Y911" s="23" t="n"/>
    </row>
    <row r="912">
      <c r="A912" s="22">
        <f>IF(C912="","",ROW()-4)</f>
        <v/>
      </c>
      <c r="B912" s="22">
        <f>IF(C912="","",IF(MONTH(C912)&lt;=3,"Q4",IF(MONTH(C912)&lt;=6,"Q1",IF(MONTH(C912)&lt;=9,"Q2","Q3"))))</f>
        <v/>
      </c>
      <c r="C912" s="26" t="n"/>
      <c r="D912" s="23" t="n"/>
      <c r="E912" s="19" t="n"/>
      <c r="F912" s="22">
        <f>IF(E912="","",IFERROR(VLOOKUP(E912,'Vendor Master'!$B$5:$Q$54,2,FALSE),""))</f>
        <v/>
      </c>
      <c r="G912" s="22">
        <f>IF(E912="","",IFERROR(VLOOKUP(E912,'Vendor Master'!$B$5:$Q$54,4,FALSE),""))</f>
        <v/>
      </c>
      <c r="H912" s="20">
        <f>IF(E912="","",IFERROR(VLOOKUP(G912,'Rate Master'!$B$5:$C$16,2,FALSE),""))</f>
        <v/>
      </c>
      <c r="I912" s="28" t="n"/>
      <c r="J912" s="29">
        <f>IF(E912="","",IFERROR(IF(VLOOKUP(E912,'Vendor Master'!$B$5:$Q$54,12,FALSE)="Y",VLOOKUP(E912,'Vendor Master'!$B$5:$Q$54,14,FALSE),0),""))</f>
        <v/>
      </c>
      <c r="K912" s="30">
        <f>IF(OR(E912="",I912="",J912=""),"",I912*J912)</f>
        <v/>
      </c>
      <c r="L912" s="30">
        <f>IF(OR(E912="",I912=""),"",I912+IF(K912="",0,K912))</f>
        <v/>
      </c>
      <c r="M912" s="25">
        <f>IF(E912="","",IFERROR(IF(F912="",0.2,IF(AND(VLOOKUP(E912,'Vendor Master'!$B$5:$Q$54,7,FALSE)="Y",C912&gt;=VLOOKUP(E912,'Vendor Master'!$B$5:$Q$54,9,FALSE),C912&lt;=VLOOKUP(E912,'Vendor Master'!$B$5:$Q$54,10,FALSE)),VLOOKUP(E912,'Vendor Master'!$B$5:$Q$54,11,FALSE),VLOOKUP(E912,'Vendor Master'!$B$5:$Q$54,6,FALSE))),""))</f>
        <v/>
      </c>
      <c r="N912" s="30">
        <f>IF(OR(E912="",I912="",M912=""),"",I912*M912)</f>
        <v/>
      </c>
      <c r="O912" s="30">
        <f>IF(OR(E912="",L912=""),"",L912-IF(N912="",0,N912))</f>
        <v/>
      </c>
      <c r="P912" s="26" t="n"/>
      <c r="Q912" s="23" t="n"/>
      <c r="R912" s="28" t="n"/>
      <c r="S912" s="22">
        <f>IF(OR(R912="",O912=""),"",IF(ROUND(R912,2)=ROUND(O912,2),"OK","CHECK"))</f>
        <v/>
      </c>
      <c r="T912" s="31">
        <f>IF(OR(R912="",O912=""),"",R912-O912)</f>
        <v/>
      </c>
      <c r="U912" s="19" t="n"/>
      <c r="V912" s="23" t="n"/>
      <c r="W912" s="32">
        <f>IF(V912="","",IFERROR(VLOOKUP(V912,'Challan Master'!$B$5:$D$124,3,FALSE),""))</f>
        <v/>
      </c>
      <c r="X912" s="22">
        <f>IF(V912="","",IFERROR(VLOOKUP(V912,'Challan Master'!$B$5:$D$124,2,FALSE),""))</f>
        <v/>
      </c>
      <c r="Y912" s="23" t="n"/>
    </row>
    <row r="913">
      <c r="A913" s="22">
        <f>IF(C913="","",ROW()-4)</f>
        <v/>
      </c>
      <c r="B913" s="22">
        <f>IF(C913="","",IF(MONTH(C913)&lt;=3,"Q4",IF(MONTH(C913)&lt;=6,"Q1",IF(MONTH(C913)&lt;=9,"Q2","Q3"))))</f>
        <v/>
      </c>
      <c r="C913" s="26" t="n"/>
      <c r="D913" s="23" t="n"/>
      <c r="E913" s="19" t="n"/>
      <c r="F913" s="22">
        <f>IF(E913="","",IFERROR(VLOOKUP(E913,'Vendor Master'!$B$5:$Q$54,2,FALSE),""))</f>
        <v/>
      </c>
      <c r="G913" s="22">
        <f>IF(E913="","",IFERROR(VLOOKUP(E913,'Vendor Master'!$B$5:$Q$54,4,FALSE),""))</f>
        <v/>
      </c>
      <c r="H913" s="20">
        <f>IF(E913="","",IFERROR(VLOOKUP(G913,'Rate Master'!$B$5:$C$16,2,FALSE),""))</f>
        <v/>
      </c>
      <c r="I913" s="28" t="n"/>
      <c r="J913" s="29">
        <f>IF(E913="","",IFERROR(IF(VLOOKUP(E913,'Vendor Master'!$B$5:$Q$54,12,FALSE)="Y",VLOOKUP(E913,'Vendor Master'!$B$5:$Q$54,14,FALSE),0),""))</f>
        <v/>
      </c>
      <c r="K913" s="30">
        <f>IF(OR(E913="",I913="",J913=""),"",I913*J913)</f>
        <v/>
      </c>
      <c r="L913" s="30">
        <f>IF(OR(E913="",I913=""),"",I913+IF(K913="",0,K913))</f>
        <v/>
      </c>
      <c r="M913" s="25">
        <f>IF(E913="","",IFERROR(IF(F913="",0.2,IF(AND(VLOOKUP(E913,'Vendor Master'!$B$5:$Q$54,7,FALSE)="Y",C913&gt;=VLOOKUP(E913,'Vendor Master'!$B$5:$Q$54,9,FALSE),C913&lt;=VLOOKUP(E913,'Vendor Master'!$B$5:$Q$54,10,FALSE)),VLOOKUP(E913,'Vendor Master'!$B$5:$Q$54,11,FALSE),VLOOKUP(E913,'Vendor Master'!$B$5:$Q$54,6,FALSE))),""))</f>
        <v/>
      </c>
      <c r="N913" s="30">
        <f>IF(OR(E913="",I913="",M913=""),"",I913*M913)</f>
        <v/>
      </c>
      <c r="O913" s="30">
        <f>IF(OR(E913="",L913=""),"",L913-IF(N913="",0,N913))</f>
        <v/>
      </c>
      <c r="P913" s="26" t="n"/>
      <c r="Q913" s="23" t="n"/>
      <c r="R913" s="28" t="n"/>
      <c r="S913" s="22">
        <f>IF(OR(R913="",O913=""),"",IF(ROUND(R913,2)=ROUND(O913,2),"OK","CHECK"))</f>
        <v/>
      </c>
      <c r="T913" s="31">
        <f>IF(OR(R913="",O913=""),"",R913-O913)</f>
        <v/>
      </c>
      <c r="U913" s="19" t="n"/>
      <c r="V913" s="23" t="n"/>
      <c r="W913" s="32">
        <f>IF(V913="","",IFERROR(VLOOKUP(V913,'Challan Master'!$B$5:$D$124,3,FALSE),""))</f>
        <v/>
      </c>
      <c r="X913" s="22">
        <f>IF(V913="","",IFERROR(VLOOKUP(V913,'Challan Master'!$B$5:$D$124,2,FALSE),""))</f>
        <v/>
      </c>
      <c r="Y913" s="23" t="n"/>
    </row>
    <row r="914">
      <c r="A914" s="22">
        <f>IF(C914="","",ROW()-4)</f>
        <v/>
      </c>
      <c r="B914" s="22">
        <f>IF(C914="","",IF(MONTH(C914)&lt;=3,"Q4",IF(MONTH(C914)&lt;=6,"Q1",IF(MONTH(C914)&lt;=9,"Q2","Q3"))))</f>
        <v/>
      </c>
      <c r="C914" s="26" t="n"/>
      <c r="D914" s="23" t="n"/>
      <c r="E914" s="19" t="n"/>
      <c r="F914" s="22">
        <f>IF(E914="","",IFERROR(VLOOKUP(E914,'Vendor Master'!$B$5:$Q$54,2,FALSE),""))</f>
        <v/>
      </c>
      <c r="G914" s="22">
        <f>IF(E914="","",IFERROR(VLOOKUP(E914,'Vendor Master'!$B$5:$Q$54,4,FALSE),""))</f>
        <v/>
      </c>
      <c r="H914" s="20">
        <f>IF(E914="","",IFERROR(VLOOKUP(G914,'Rate Master'!$B$5:$C$16,2,FALSE),""))</f>
        <v/>
      </c>
      <c r="I914" s="28" t="n"/>
      <c r="J914" s="29">
        <f>IF(E914="","",IFERROR(IF(VLOOKUP(E914,'Vendor Master'!$B$5:$Q$54,12,FALSE)="Y",VLOOKUP(E914,'Vendor Master'!$B$5:$Q$54,14,FALSE),0),""))</f>
        <v/>
      </c>
      <c r="K914" s="30">
        <f>IF(OR(E914="",I914="",J914=""),"",I914*J914)</f>
        <v/>
      </c>
      <c r="L914" s="30">
        <f>IF(OR(E914="",I914=""),"",I914+IF(K914="",0,K914))</f>
        <v/>
      </c>
      <c r="M914" s="25">
        <f>IF(E914="","",IFERROR(IF(F914="",0.2,IF(AND(VLOOKUP(E914,'Vendor Master'!$B$5:$Q$54,7,FALSE)="Y",C914&gt;=VLOOKUP(E914,'Vendor Master'!$B$5:$Q$54,9,FALSE),C914&lt;=VLOOKUP(E914,'Vendor Master'!$B$5:$Q$54,10,FALSE)),VLOOKUP(E914,'Vendor Master'!$B$5:$Q$54,11,FALSE),VLOOKUP(E914,'Vendor Master'!$B$5:$Q$54,6,FALSE))),""))</f>
        <v/>
      </c>
      <c r="N914" s="30">
        <f>IF(OR(E914="",I914="",M914=""),"",I914*M914)</f>
        <v/>
      </c>
      <c r="O914" s="30">
        <f>IF(OR(E914="",L914=""),"",L914-IF(N914="",0,N914))</f>
        <v/>
      </c>
      <c r="P914" s="26" t="n"/>
      <c r="Q914" s="23" t="n"/>
      <c r="R914" s="28" t="n"/>
      <c r="S914" s="22">
        <f>IF(OR(R914="",O914=""),"",IF(ROUND(R914,2)=ROUND(O914,2),"OK","CHECK"))</f>
        <v/>
      </c>
      <c r="T914" s="31">
        <f>IF(OR(R914="",O914=""),"",R914-O914)</f>
        <v/>
      </c>
      <c r="U914" s="19" t="n"/>
      <c r="V914" s="23" t="n"/>
      <c r="W914" s="32">
        <f>IF(V914="","",IFERROR(VLOOKUP(V914,'Challan Master'!$B$5:$D$124,3,FALSE),""))</f>
        <v/>
      </c>
      <c r="X914" s="22">
        <f>IF(V914="","",IFERROR(VLOOKUP(V914,'Challan Master'!$B$5:$D$124,2,FALSE),""))</f>
        <v/>
      </c>
      <c r="Y914" s="23" t="n"/>
    </row>
    <row r="915">
      <c r="A915" s="22">
        <f>IF(C915="","",ROW()-4)</f>
        <v/>
      </c>
      <c r="B915" s="22">
        <f>IF(C915="","",IF(MONTH(C915)&lt;=3,"Q4",IF(MONTH(C915)&lt;=6,"Q1",IF(MONTH(C915)&lt;=9,"Q2","Q3"))))</f>
        <v/>
      </c>
      <c r="C915" s="26" t="n"/>
      <c r="D915" s="23" t="n"/>
      <c r="E915" s="19" t="n"/>
      <c r="F915" s="22">
        <f>IF(E915="","",IFERROR(VLOOKUP(E915,'Vendor Master'!$B$5:$Q$54,2,FALSE),""))</f>
        <v/>
      </c>
      <c r="G915" s="22">
        <f>IF(E915="","",IFERROR(VLOOKUP(E915,'Vendor Master'!$B$5:$Q$54,4,FALSE),""))</f>
        <v/>
      </c>
      <c r="H915" s="20">
        <f>IF(E915="","",IFERROR(VLOOKUP(G915,'Rate Master'!$B$5:$C$16,2,FALSE),""))</f>
        <v/>
      </c>
      <c r="I915" s="28" t="n"/>
      <c r="J915" s="29">
        <f>IF(E915="","",IFERROR(IF(VLOOKUP(E915,'Vendor Master'!$B$5:$Q$54,12,FALSE)="Y",VLOOKUP(E915,'Vendor Master'!$B$5:$Q$54,14,FALSE),0),""))</f>
        <v/>
      </c>
      <c r="K915" s="30">
        <f>IF(OR(E915="",I915="",J915=""),"",I915*J915)</f>
        <v/>
      </c>
      <c r="L915" s="30">
        <f>IF(OR(E915="",I915=""),"",I915+IF(K915="",0,K915))</f>
        <v/>
      </c>
      <c r="M915" s="25">
        <f>IF(E915="","",IFERROR(IF(F915="",0.2,IF(AND(VLOOKUP(E915,'Vendor Master'!$B$5:$Q$54,7,FALSE)="Y",C915&gt;=VLOOKUP(E915,'Vendor Master'!$B$5:$Q$54,9,FALSE),C915&lt;=VLOOKUP(E915,'Vendor Master'!$B$5:$Q$54,10,FALSE)),VLOOKUP(E915,'Vendor Master'!$B$5:$Q$54,11,FALSE),VLOOKUP(E915,'Vendor Master'!$B$5:$Q$54,6,FALSE))),""))</f>
        <v/>
      </c>
      <c r="N915" s="30">
        <f>IF(OR(E915="",I915="",M915=""),"",I915*M915)</f>
        <v/>
      </c>
      <c r="O915" s="30">
        <f>IF(OR(E915="",L915=""),"",L915-IF(N915="",0,N915))</f>
        <v/>
      </c>
      <c r="P915" s="26" t="n"/>
      <c r="Q915" s="23" t="n"/>
      <c r="R915" s="28" t="n"/>
      <c r="S915" s="22">
        <f>IF(OR(R915="",O915=""),"",IF(ROUND(R915,2)=ROUND(O915,2),"OK","CHECK"))</f>
        <v/>
      </c>
      <c r="T915" s="31">
        <f>IF(OR(R915="",O915=""),"",R915-O915)</f>
        <v/>
      </c>
      <c r="U915" s="19" t="n"/>
      <c r="V915" s="23" t="n"/>
      <c r="W915" s="32">
        <f>IF(V915="","",IFERROR(VLOOKUP(V915,'Challan Master'!$B$5:$D$124,3,FALSE),""))</f>
        <v/>
      </c>
      <c r="X915" s="22">
        <f>IF(V915="","",IFERROR(VLOOKUP(V915,'Challan Master'!$B$5:$D$124,2,FALSE),""))</f>
        <v/>
      </c>
      <c r="Y915" s="23" t="n"/>
    </row>
    <row r="916">
      <c r="A916" s="22">
        <f>IF(C916="","",ROW()-4)</f>
        <v/>
      </c>
      <c r="B916" s="22">
        <f>IF(C916="","",IF(MONTH(C916)&lt;=3,"Q4",IF(MONTH(C916)&lt;=6,"Q1",IF(MONTH(C916)&lt;=9,"Q2","Q3"))))</f>
        <v/>
      </c>
      <c r="C916" s="26" t="n"/>
      <c r="D916" s="23" t="n"/>
      <c r="E916" s="19" t="n"/>
      <c r="F916" s="22">
        <f>IF(E916="","",IFERROR(VLOOKUP(E916,'Vendor Master'!$B$5:$Q$54,2,FALSE),""))</f>
        <v/>
      </c>
      <c r="G916" s="22">
        <f>IF(E916="","",IFERROR(VLOOKUP(E916,'Vendor Master'!$B$5:$Q$54,4,FALSE),""))</f>
        <v/>
      </c>
      <c r="H916" s="20">
        <f>IF(E916="","",IFERROR(VLOOKUP(G916,'Rate Master'!$B$5:$C$16,2,FALSE),""))</f>
        <v/>
      </c>
      <c r="I916" s="28" t="n"/>
      <c r="J916" s="29">
        <f>IF(E916="","",IFERROR(IF(VLOOKUP(E916,'Vendor Master'!$B$5:$Q$54,12,FALSE)="Y",VLOOKUP(E916,'Vendor Master'!$B$5:$Q$54,14,FALSE),0),""))</f>
        <v/>
      </c>
      <c r="K916" s="30">
        <f>IF(OR(E916="",I916="",J916=""),"",I916*J916)</f>
        <v/>
      </c>
      <c r="L916" s="30">
        <f>IF(OR(E916="",I916=""),"",I916+IF(K916="",0,K916))</f>
        <v/>
      </c>
      <c r="M916" s="25">
        <f>IF(E916="","",IFERROR(IF(F916="",0.2,IF(AND(VLOOKUP(E916,'Vendor Master'!$B$5:$Q$54,7,FALSE)="Y",C916&gt;=VLOOKUP(E916,'Vendor Master'!$B$5:$Q$54,9,FALSE),C916&lt;=VLOOKUP(E916,'Vendor Master'!$B$5:$Q$54,10,FALSE)),VLOOKUP(E916,'Vendor Master'!$B$5:$Q$54,11,FALSE),VLOOKUP(E916,'Vendor Master'!$B$5:$Q$54,6,FALSE))),""))</f>
        <v/>
      </c>
      <c r="N916" s="30">
        <f>IF(OR(E916="",I916="",M916=""),"",I916*M916)</f>
        <v/>
      </c>
      <c r="O916" s="30">
        <f>IF(OR(E916="",L916=""),"",L916-IF(N916="",0,N916))</f>
        <v/>
      </c>
      <c r="P916" s="26" t="n"/>
      <c r="Q916" s="23" t="n"/>
      <c r="R916" s="28" t="n"/>
      <c r="S916" s="22">
        <f>IF(OR(R916="",O916=""),"",IF(ROUND(R916,2)=ROUND(O916,2),"OK","CHECK"))</f>
        <v/>
      </c>
      <c r="T916" s="31">
        <f>IF(OR(R916="",O916=""),"",R916-O916)</f>
        <v/>
      </c>
      <c r="U916" s="19" t="n"/>
      <c r="V916" s="23" t="n"/>
      <c r="W916" s="32">
        <f>IF(V916="","",IFERROR(VLOOKUP(V916,'Challan Master'!$B$5:$D$124,3,FALSE),""))</f>
        <v/>
      </c>
      <c r="X916" s="22">
        <f>IF(V916="","",IFERROR(VLOOKUP(V916,'Challan Master'!$B$5:$D$124,2,FALSE),""))</f>
        <v/>
      </c>
      <c r="Y916" s="23" t="n"/>
    </row>
    <row r="917">
      <c r="A917" s="22">
        <f>IF(C917="","",ROW()-4)</f>
        <v/>
      </c>
      <c r="B917" s="22">
        <f>IF(C917="","",IF(MONTH(C917)&lt;=3,"Q4",IF(MONTH(C917)&lt;=6,"Q1",IF(MONTH(C917)&lt;=9,"Q2","Q3"))))</f>
        <v/>
      </c>
      <c r="C917" s="26" t="n"/>
      <c r="D917" s="23" t="n"/>
      <c r="E917" s="19" t="n"/>
      <c r="F917" s="22">
        <f>IF(E917="","",IFERROR(VLOOKUP(E917,'Vendor Master'!$B$5:$Q$54,2,FALSE),""))</f>
        <v/>
      </c>
      <c r="G917" s="22">
        <f>IF(E917="","",IFERROR(VLOOKUP(E917,'Vendor Master'!$B$5:$Q$54,4,FALSE),""))</f>
        <v/>
      </c>
      <c r="H917" s="20">
        <f>IF(E917="","",IFERROR(VLOOKUP(G917,'Rate Master'!$B$5:$C$16,2,FALSE),""))</f>
        <v/>
      </c>
      <c r="I917" s="28" t="n"/>
      <c r="J917" s="29">
        <f>IF(E917="","",IFERROR(IF(VLOOKUP(E917,'Vendor Master'!$B$5:$Q$54,12,FALSE)="Y",VLOOKUP(E917,'Vendor Master'!$B$5:$Q$54,14,FALSE),0),""))</f>
        <v/>
      </c>
      <c r="K917" s="30">
        <f>IF(OR(E917="",I917="",J917=""),"",I917*J917)</f>
        <v/>
      </c>
      <c r="L917" s="30">
        <f>IF(OR(E917="",I917=""),"",I917+IF(K917="",0,K917))</f>
        <v/>
      </c>
      <c r="M917" s="25">
        <f>IF(E917="","",IFERROR(IF(F917="",0.2,IF(AND(VLOOKUP(E917,'Vendor Master'!$B$5:$Q$54,7,FALSE)="Y",C917&gt;=VLOOKUP(E917,'Vendor Master'!$B$5:$Q$54,9,FALSE),C917&lt;=VLOOKUP(E917,'Vendor Master'!$B$5:$Q$54,10,FALSE)),VLOOKUP(E917,'Vendor Master'!$B$5:$Q$54,11,FALSE),VLOOKUP(E917,'Vendor Master'!$B$5:$Q$54,6,FALSE))),""))</f>
        <v/>
      </c>
      <c r="N917" s="30">
        <f>IF(OR(E917="",I917="",M917=""),"",I917*M917)</f>
        <v/>
      </c>
      <c r="O917" s="30">
        <f>IF(OR(E917="",L917=""),"",L917-IF(N917="",0,N917))</f>
        <v/>
      </c>
      <c r="P917" s="26" t="n"/>
      <c r="Q917" s="23" t="n"/>
      <c r="R917" s="28" t="n"/>
      <c r="S917" s="22">
        <f>IF(OR(R917="",O917=""),"",IF(ROUND(R917,2)=ROUND(O917,2),"OK","CHECK"))</f>
        <v/>
      </c>
      <c r="T917" s="31">
        <f>IF(OR(R917="",O917=""),"",R917-O917)</f>
        <v/>
      </c>
      <c r="U917" s="19" t="n"/>
      <c r="V917" s="23" t="n"/>
      <c r="W917" s="32">
        <f>IF(V917="","",IFERROR(VLOOKUP(V917,'Challan Master'!$B$5:$D$124,3,FALSE),""))</f>
        <v/>
      </c>
      <c r="X917" s="22">
        <f>IF(V917="","",IFERROR(VLOOKUP(V917,'Challan Master'!$B$5:$D$124,2,FALSE),""))</f>
        <v/>
      </c>
      <c r="Y917" s="23" t="n"/>
    </row>
    <row r="918">
      <c r="A918" s="22">
        <f>IF(C918="","",ROW()-4)</f>
        <v/>
      </c>
      <c r="B918" s="22">
        <f>IF(C918="","",IF(MONTH(C918)&lt;=3,"Q4",IF(MONTH(C918)&lt;=6,"Q1",IF(MONTH(C918)&lt;=9,"Q2","Q3"))))</f>
        <v/>
      </c>
      <c r="C918" s="26" t="n"/>
      <c r="D918" s="23" t="n"/>
      <c r="E918" s="19" t="n"/>
      <c r="F918" s="22">
        <f>IF(E918="","",IFERROR(VLOOKUP(E918,'Vendor Master'!$B$5:$Q$54,2,FALSE),""))</f>
        <v/>
      </c>
      <c r="G918" s="22">
        <f>IF(E918="","",IFERROR(VLOOKUP(E918,'Vendor Master'!$B$5:$Q$54,4,FALSE),""))</f>
        <v/>
      </c>
      <c r="H918" s="20">
        <f>IF(E918="","",IFERROR(VLOOKUP(G918,'Rate Master'!$B$5:$C$16,2,FALSE),""))</f>
        <v/>
      </c>
      <c r="I918" s="28" t="n"/>
      <c r="J918" s="29">
        <f>IF(E918="","",IFERROR(IF(VLOOKUP(E918,'Vendor Master'!$B$5:$Q$54,12,FALSE)="Y",VLOOKUP(E918,'Vendor Master'!$B$5:$Q$54,14,FALSE),0),""))</f>
        <v/>
      </c>
      <c r="K918" s="30">
        <f>IF(OR(E918="",I918="",J918=""),"",I918*J918)</f>
        <v/>
      </c>
      <c r="L918" s="30">
        <f>IF(OR(E918="",I918=""),"",I918+IF(K918="",0,K918))</f>
        <v/>
      </c>
      <c r="M918" s="25">
        <f>IF(E918="","",IFERROR(IF(F918="",0.2,IF(AND(VLOOKUP(E918,'Vendor Master'!$B$5:$Q$54,7,FALSE)="Y",C918&gt;=VLOOKUP(E918,'Vendor Master'!$B$5:$Q$54,9,FALSE),C918&lt;=VLOOKUP(E918,'Vendor Master'!$B$5:$Q$54,10,FALSE)),VLOOKUP(E918,'Vendor Master'!$B$5:$Q$54,11,FALSE),VLOOKUP(E918,'Vendor Master'!$B$5:$Q$54,6,FALSE))),""))</f>
        <v/>
      </c>
      <c r="N918" s="30">
        <f>IF(OR(E918="",I918="",M918=""),"",I918*M918)</f>
        <v/>
      </c>
      <c r="O918" s="30">
        <f>IF(OR(E918="",L918=""),"",L918-IF(N918="",0,N918))</f>
        <v/>
      </c>
      <c r="P918" s="26" t="n"/>
      <c r="Q918" s="23" t="n"/>
      <c r="R918" s="28" t="n"/>
      <c r="S918" s="22">
        <f>IF(OR(R918="",O918=""),"",IF(ROUND(R918,2)=ROUND(O918,2),"OK","CHECK"))</f>
        <v/>
      </c>
      <c r="T918" s="31">
        <f>IF(OR(R918="",O918=""),"",R918-O918)</f>
        <v/>
      </c>
      <c r="U918" s="19" t="n"/>
      <c r="V918" s="23" t="n"/>
      <c r="W918" s="32">
        <f>IF(V918="","",IFERROR(VLOOKUP(V918,'Challan Master'!$B$5:$D$124,3,FALSE),""))</f>
        <v/>
      </c>
      <c r="X918" s="22">
        <f>IF(V918="","",IFERROR(VLOOKUP(V918,'Challan Master'!$B$5:$D$124,2,FALSE),""))</f>
        <v/>
      </c>
      <c r="Y918" s="23" t="n"/>
    </row>
    <row r="919">
      <c r="A919" s="22">
        <f>IF(C919="","",ROW()-4)</f>
        <v/>
      </c>
      <c r="B919" s="22">
        <f>IF(C919="","",IF(MONTH(C919)&lt;=3,"Q4",IF(MONTH(C919)&lt;=6,"Q1",IF(MONTH(C919)&lt;=9,"Q2","Q3"))))</f>
        <v/>
      </c>
      <c r="C919" s="26" t="n"/>
      <c r="D919" s="23" t="n"/>
      <c r="E919" s="19" t="n"/>
      <c r="F919" s="22">
        <f>IF(E919="","",IFERROR(VLOOKUP(E919,'Vendor Master'!$B$5:$Q$54,2,FALSE),""))</f>
        <v/>
      </c>
      <c r="G919" s="22">
        <f>IF(E919="","",IFERROR(VLOOKUP(E919,'Vendor Master'!$B$5:$Q$54,4,FALSE),""))</f>
        <v/>
      </c>
      <c r="H919" s="20">
        <f>IF(E919="","",IFERROR(VLOOKUP(G919,'Rate Master'!$B$5:$C$16,2,FALSE),""))</f>
        <v/>
      </c>
      <c r="I919" s="28" t="n"/>
      <c r="J919" s="29">
        <f>IF(E919="","",IFERROR(IF(VLOOKUP(E919,'Vendor Master'!$B$5:$Q$54,12,FALSE)="Y",VLOOKUP(E919,'Vendor Master'!$B$5:$Q$54,14,FALSE),0),""))</f>
        <v/>
      </c>
      <c r="K919" s="30">
        <f>IF(OR(E919="",I919="",J919=""),"",I919*J919)</f>
        <v/>
      </c>
      <c r="L919" s="30">
        <f>IF(OR(E919="",I919=""),"",I919+IF(K919="",0,K919))</f>
        <v/>
      </c>
      <c r="M919" s="25">
        <f>IF(E919="","",IFERROR(IF(F919="",0.2,IF(AND(VLOOKUP(E919,'Vendor Master'!$B$5:$Q$54,7,FALSE)="Y",C919&gt;=VLOOKUP(E919,'Vendor Master'!$B$5:$Q$54,9,FALSE),C919&lt;=VLOOKUP(E919,'Vendor Master'!$B$5:$Q$54,10,FALSE)),VLOOKUP(E919,'Vendor Master'!$B$5:$Q$54,11,FALSE),VLOOKUP(E919,'Vendor Master'!$B$5:$Q$54,6,FALSE))),""))</f>
        <v/>
      </c>
      <c r="N919" s="30">
        <f>IF(OR(E919="",I919="",M919=""),"",I919*M919)</f>
        <v/>
      </c>
      <c r="O919" s="30">
        <f>IF(OR(E919="",L919=""),"",L919-IF(N919="",0,N919))</f>
        <v/>
      </c>
      <c r="P919" s="26" t="n"/>
      <c r="Q919" s="23" t="n"/>
      <c r="R919" s="28" t="n"/>
      <c r="S919" s="22">
        <f>IF(OR(R919="",O919=""),"",IF(ROUND(R919,2)=ROUND(O919,2),"OK","CHECK"))</f>
        <v/>
      </c>
      <c r="T919" s="31">
        <f>IF(OR(R919="",O919=""),"",R919-O919)</f>
        <v/>
      </c>
      <c r="U919" s="19" t="n"/>
      <c r="V919" s="23" t="n"/>
      <c r="W919" s="32">
        <f>IF(V919="","",IFERROR(VLOOKUP(V919,'Challan Master'!$B$5:$D$124,3,FALSE),""))</f>
        <v/>
      </c>
      <c r="X919" s="22">
        <f>IF(V919="","",IFERROR(VLOOKUP(V919,'Challan Master'!$B$5:$D$124,2,FALSE),""))</f>
        <v/>
      </c>
      <c r="Y919" s="23" t="n"/>
    </row>
    <row r="920">
      <c r="A920" s="22">
        <f>IF(C920="","",ROW()-4)</f>
        <v/>
      </c>
      <c r="B920" s="22">
        <f>IF(C920="","",IF(MONTH(C920)&lt;=3,"Q4",IF(MONTH(C920)&lt;=6,"Q1",IF(MONTH(C920)&lt;=9,"Q2","Q3"))))</f>
        <v/>
      </c>
      <c r="C920" s="26" t="n"/>
      <c r="D920" s="23" t="n"/>
      <c r="E920" s="19" t="n"/>
      <c r="F920" s="22">
        <f>IF(E920="","",IFERROR(VLOOKUP(E920,'Vendor Master'!$B$5:$Q$54,2,FALSE),""))</f>
        <v/>
      </c>
      <c r="G920" s="22">
        <f>IF(E920="","",IFERROR(VLOOKUP(E920,'Vendor Master'!$B$5:$Q$54,4,FALSE),""))</f>
        <v/>
      </c>
      <c r="H920" s="20">
        <f>IF(E920="","",IFERROR(VLOOKUP(G920,'Rate Master'!$B$5:$C$16,2,FALSE),""))</f>
        <v/>
      </c>
      <c r="I920" s="28" t="n"/>
      <c r="J920" s="29">
        <f>IF(E920="","",IFERROR(IF(VLOOKUP(E920,'Vendor Master'!$B$5:$Q$54,12,FALSE)="Y",VLOOKUP(E920,'Vendor Master'!$B$5:$Q$54,14,FALSE),0),""))</f>
        <v/>
      </c>
      <c r="K920" s="30">
        <f>IF(OR(E920="",I920="",J920=""),"",I920*J920)</f>
        <v/>
      </c>
      <c r="L920" s="30">
        <f>IF(OR(E920="",I920=""),"",I920+IF(K920="",0,K920))</f>
        <v/>
      </c>
      <c r="M920" s="25">
        <f>IF(E920="","",IFERROR(IF(F920="",0.2,IF(AND(VLOOKUP(E920,'Vendor Master'!$B$5:$Q$54,7,FALSE)="Y",C920&gt;=VLOOKUP(E920,'Vendor Master'!$B$5:$Q$54,9,FALSE),C920&lt;=VLOOKUP(E920,'Vendor Master'!$B$5:$Q$54,10,FALSE)),VLOOKUP(E920,'Vendor Master'!$B$5:$Q$54,11,FALSE),VLOOKUP(E920,'Vendor Master'!$B$5:$Q$54,6,FALSE))),""))</f>
        <v/>
      </c>
      <c r="N920" s="30">
        <f>IF(OR(E920="",I920="",M920=""),"",I920*M920)</f>
        <v/>
      </c>
      <c r="O920" s="30">
        <f>IF(OR(E920="",L920=""),"",L920-IF(N920="",0,N920))</f>
        <v/>
      </c>
      <c r="P920" s="26" t="n"/>
      <c r="Q920" s="23" t="n"/>
      <c r="R920" s="28" t="n"/>
      <c r="S920" s="22">
        <f>IF(OR(R920="",O920=""),"",IF(ROUND(R920,2)=ROUND(O920,2),"OK","CHECK"))</f>
        <v/>
      </c>
      <c r="T920" s="31">
        <f>IF(OR(R920="",O920=""),"",R920-O920)</f>
        <v/>
      </c>
      <c r="U920" s="19" t="n"/>
      <c r="V920" s="23" t="n"/>
      <c r="W920" s="32">
        <f>IF(V920="","",IFERROR(VLOOKUP(V920,'Challan Master'!$B$5:$D$124,3,FALSE),""))</f>
        <v/>
      </c>
      <c r="X920" s="22">
        <f>IF(V920="","",IFERROR(VLOOKUP(V920,'Challan Master'!$B$5:$D$124,2,FALSE),""))</f>
        <v/>
      </c>
      <c r="Y920" s="23" t="n"/>
    </row>
    <row r="921">
      <c r="A921" s="22">
        <f>IF(C921="","",ROW()-4)</f>
        <v/>
      </c>
      <c r="B921" s="22">
        <f>IF(C921="","",IF(MONTH(C921)&lt;=3,"Q4",IF(MONTH(C921)&lt;=6,"Q1",IF(MONTH(C921)&lt;=9,"Q2","Q3"))))</f>
        <v/>
      </c>
      <c r="C921" s="26" t="n"/>
      <c r="D921" s="23" t="n"/>
      <c r="E921" s="19" t="n"/>
      <c r="F921" s="22">
        <f>IF(E921="","",IFERROR(VLOOKUP(E921,'Vendor Master'!$B$5:$Q$54,2,FALSE),""))</f>
        <v/>
      </c>
      <c r="G921" s="22">
        <f>IF(E921="","",IFERROR(VLOOKUP(E921,'Vendor Master'!$B$5:$Q$54,4,FALSE),""))</f>
        <v/>
      </c>
      <c r="H921" s="20">
        <f>IF(E921="","",IFERROR(VLOOKUP(G921,'Rate Master'!$B$5:$C$16,2,FALSE),""))</f>
        <v/>
      </c>
      <c r="I921" s="28" t="n"/>
      <c r="J921" s="29">
        <f>IF(E921="","",IFERROR(IF(VLOOKUP(E921,'Vendor Master'!$B$5:$Q$54,12,FALSE)="Y",VLOOKUP(E921,'Vendor Master'!$B$5:$Q$54,14,FALSE),0),""))</f>
        <v/>
      </c>
      <c r="K921" s="30">
        <f>IF(OR(E921="",I921="",J921=""),"",I921*J921)</f>
        <v/>
      </c>
      <c r="L921" s="30">
        <f>IF(OR(E921="",I921=""),"",I921+IF(K921="",0,K921))</f>
        <v/>
      </c>
      <c r="M921" s="25">
        <f>IF(E921="","",IFERROR(IF(F921="",0.2,IF(AND(VLOOKUP(E921,'Vendor Master'!$B$5:$Q$54,7,FALSE)="Y",C921&gt;=VLOOKUP(E921,'Vendor Master'!$B$5:$Q$54,9,FALSE),C921&lt;=VLOOKUP(E921,'Vendor Master'!$B$5:$Q$54,10,FALSE)),VLOOKUP(E921,'Vendor Master'!$B$5:$Q$54,11,FALSE),VLOOKUP(E921,'Vendor Master'!$B$5:$Q$54,6,FALSE))),""))</f>
        <v/>
      </c>
      <c r="N921" s="30">
        <f>IF(OR(E921="",I921="",M921=""),"",I921*M921)</f>
        <v/>
      </c>
      <c r="O921" s="30">
        <f>IF(OR(E921="",L921=""),"",L921-IF(N921="",0,N921))</f>
        <v/>
      </c>
      <c r="P921" s="26" t="n"/>
      <c r="Q921" s="23" t="n"/>
      <c r="R921" s="28" t="n"/>
      <c r="S921" s="22">
        <f>IF(OR(R921="",O921=""),"",IF(ROUND(R921,2)=ROUND(O921,2),"OK","CHECK"))</f>
        <v/>
      </c>
      <c r="T921" s="31">
        <f>IF(OR(R921="",O921=""),"",R921-O921)</f>
        <v/>
      </c>
      <c r="U921" s="19" t="n"/>
      <c r="V921" s="23" t="n"/>
      <c r="W921" s="32">
        <f>IF(V921="","",IFERROR(VLOOKUP(V921,'Challan Master'!$B$5:$D$124,3,FALSE),""))</f>
        <v/>
      </c>
      <c r="X921" s="22">
        <f>IF(V921="","",IFERROR(VLOOKUP(V921,'Challan Master'!$B$5:$D$124,2,FALSE),""))</f>
        <v/>
      </c>
      <c r="Y921" s="23" t="n"/>
    </row>
    <row r="922">
      <c r="A922" s="22">
        <f>IF(C922="","",ROW()-4)</f>
        <v/>
      </c>
      <c r="B922" s="22">
        <f>IF(C922="","",IF(MONTH(C922)&lt;=3,"Q4",IF(MONTH(C922)&lt;=6,"Q1",IF(MONTH(C922)&lt;=9,"Q2","Q3"))))</f>
        <v/>
      </c>
      <c r="C922" s="26" t="n"/>
      <c r="D922" s="23" t="n"/>
      <c r="E922" s="19" t="n"/>
      <c r="F922" s="22">
        <f>IF(E922="","",IFERROR(VLOOKUP(E922,'Vendor Master'!$B$5:$Q$54,2,FALSE),""))</f>
        <v/>
      </c>
      <c r="G922" s="22">
        <f>IF(E922="","",IFERROR(VLOOKUP(E922,'Vendor Master'!$B$5:$Q$54,4,FALSE),""))</f>
        <v/>
      </c>
      <c r="H922" s="20">
        <f>IF(E922="","",IFERROR(VLOOKUP(G922,'Rate Master'!$B$5:$C$16,2,FALSE),""))</f>
        <v/>
      </c>
      <c r="I922" s="28" t="n"/>
      <c r="J922" s="29">
        <f>IF(E922="","",IFERROR(IF(VLOOKUP(E922,'Vendor Master'!$B$5:$Q$54,12,FALSE)="Y",VLOOKUP(E922,'Vendor Master'!$B$5:$Q$54,14,FALSE),0),""))</f>
        <v/>
      </c>
      <c r="K922" s="30">
        <f>IF(OR(E922="",I922="",J922=""),"",I922*J922)</f>
        <v/>
      </c>
      <c r="L922" s="30">
        <f>IF(OR(E922="",I922=""),"",I922+IF(K922="",0,K922))</f>
        <v/>
      </c>
      <c r="M922" s="25">
        <f>IF(E922="","",IFERROR(IF(F922="",0.2,IF(AND(VLOOKUP(E922,'Vendor Master'!$B$5:$Q$54,7,FALSE)="Y",C922&gt;=VLOOKUP(E922,'Vendor Master'!$B$5:$Q$54,9,FALSE),C922&lt;=VLOOKUP(E922,'Vendor Master'!$B$5:$Q$54,10,FALSE)),VLOOKUP(E922,'Vendor Master'!$B$5:$Q$54,11,FALSE),VLOOKUP(E922,'Vendor Master'!$B$5:$Q$54,6,FALSE))),""))</f>
        <v/>
      </c>
      <c r="N922" s="30">
        <f>IF(OR(E922="",I922="",M922=""),"",I922*M922)</f>
        <v/>
      </c>
      <c r="O922" s="30">
        <f>IF(OR(E922="",L922=""),"",L922-IF(N922="",0,N922))</f>
        <v/>
      </c>
      <c r="P922" s="26" t="n"/>
      <c r="Q922" s="23" t="n"/>
      <c r="R922" s="28" t="n"/>
      <c r="S922" s="22">
        <f>IF(OR(R922="",O922=""),"",IF(ROUND(R922,2)=ROUND(O922,2),"OK","CHECK"))</f>
        <v/>
      </c>
      <c r="T922" s="31">
        <f>IF(OR(R922="",O922=""),"",R922-O922)</f>
        <v/>
      </c>
      <c r="U922" s="19" t="n"/>
      <c r="V922" s="23" t="n"/>
      <c r="W922" s="32">
        <f>IF(V922="","",IFERROR(VLOOKUP(V922,'Challan Master'!$B$5:$D$124,3,FALSE),""))</f>
        <v/>
      </c>
      <c r="X922" s="22">
        <f>IF(V922="","",IFERROR(VLOOKUP(V922,'Challan Master'!$B$5:$D$124,2,FALSE),""))</f>
        <v/>
      </c>
      <c r="Y922" s="23" t="n"/>
    </row>
    <row r="923">
      <c r="A923" s="22">
        <f>IF(C923="","",ROW()-4)</f>
        <v/>
      </c>
      <c r="B923" s="22">
        <f>IF(C923="","",IF(MONTH(C923)&lt;=3,"Q4",IF(MONTH(C923)&lt;=6,"Q1",IF(MONTH(C923)&lt;=9,"Q2","Q3"))))</f>
        <v/>
      </c>
      <c r="C923" s="26" t="n"/>
      <c r="D923" s="23" t="n"/>
      <c r="E923" s="19" t="n"/>
      <c r="F923" s="22">
        <f>IF(E923="","",IFERROR(VLOOKUP(E923,'Vendor Master'!$B$5:$Q$54,2,FALSE),""))</f>
        <v/>
      </c>
      <c r="G923" s="22">
        <f>IF(E923="","",IFERROR(VLOOKUP(E923,'Vendor Master'!$B$5:$Q$54,4,FALSE),""))</f>
        <v/>
      </c>
      <c r="H923" s="20">
        <f>IF(E923="","",IFERROR(VLOOKUP(G923,'Rate Master'!$B$5:$C$16,2,FALSE),""))</f>
        <v/>
      </c>
      <c r="I923" s="28" t="n"/>
      <c r="J923" s="29">
        <f>IF(E923="","",IFERROR(IF(VLOOKUP(E923,'Vendor Master'!$B$5:$Q$54,12,FALSE)="Y",VLOOKUP(E923,'Vendor Master'!$B$5:$Q$54,14,FALSE),0),""))</f>
        <v/>
      </c>
      <c r="K923" s="30">
        <f>IF(OR(E923="",I923="",J923=""),"",I923*J923)</f>
        <v/>
      </c>
      <c r="L923" s="30">
        <f>IF(OR(E923="",I923=""),"",I923+IF(K923="",0,K923))</f>
        <v/>
      </c>
      <c r="M923" s="25">
        <f>IF(E923="","",IFERROR(IF(F923="",0.2,IF(AND(VLOOKUP(E923,'Vendor Master'!$B$5:$Q$54,7,FALSE)="Y",C923&gt;=VLOOKUP(E923,'Vendor Master'!$B$5:$Q$54,9,FALSE),C923&lt;=VLOOKUP(E923,'Vendor Master'!$B$5:$Q$54,10,FALSE)),VLOOKUP(E923,'Vendor Master'!$B$5:$Q$54,11,FALSE),VLOOKUP(E923,'Vendor Master'!$B$5:$Q$54,6,FALSE))),""))</f>
        <v/>
      </c>
      <c r="N923" s="30">
        <f>IF(OR(E923="",I923="",M923=""),"",I923*M923)</f>
        <v/>
      </c>
      <c r="O923" s="30">
        <f>IF(OR(E923="",L923=""),"",L923-IF(N923="",0,N923))</f>
        <v/>
      </c>
      <c r="P923" s="26" t="n"/>
      <c r="Q923" s="23" t="n"/>
      <c r="R923" s="28" t="n"/>
      <c r="S923" s="22">
        <f>IF(OR(R923="",O923=""),"",IF(ROUND(R923,2)=ROUND(O923,2),"OK","CHECK"))</f>
        <v/>
      </c>
      <c r="T923" s="31">
        <f>IF(OR(R923="",O923=""),"",R923-O923)</f>
        <v/>
      </c>
      <c r="U923" s="19" t="n"/>
      <c r="V923" s="23" t="n"/>
      <c r="W923" s="32">
        <f>IF(V923="","",IFERROR(VLOOKUP(V923,'Challan Master'!$B$5:$D$124,3,FALSE),""))</f>
        <v/>
      </c>
      <c r="X923" s="22">
        <f>IF(V923="","",IFERROR(VLOOKUP(V923,'Challan Master'!$B$5:$D$124,2,FALSE),""))</f>
        <v/>
      </c>
      <c r="Y923" s="23" t="n"/>
    </row>
    <row r="924">
      <c r="A924" s="22">
        <f>IF(C924="","",ROW()-4)</f>
        <v/>
      </c>
      <c r="B924" s="22">
        <f>IF(C924="","",IF(MONTH(C924)&lt;=3,"Q4",IF(MONTH(C924)&lt;=6,"Q1",IF(MONTH(C924)&lt;=9,"Q2","Q3"))))</f>
        <v/>
      </c>
      <c r="C924" s="26" t="n"/>
      <c r="D924" s="23" t="n"/>
      <c r="E924" s="19" t="n"/>
      <c r="F924" s="22">
        <f>IF(E924="","",IFERROR(VLOOKUP(E924,'Vendor Master'!$B$5:$Q$54,2,FALSE),""))</f>
        <v/>
      </c>
      <c r="G924" s="22">
        <f>IF(E924="","",IFERROR(VLOOKUP(E924,'Vendor Master'!$B$5:$Q$54,4,FALSE),""))</f>
        <v/>
      </c>
      <c r="H924" s="20">
        <f>IF(E924="","",IFERROR(VLOOKUP(G924,'Rate Master'!$B$5:$C$16,2,FALSE),""))</f>
        <v/>
      </c>
      <c r="I924" s="28" t="n"/>
      <c r="J924" s="29">
        <f>IF(E924="","",IFERROR(IF(VLOOKUP(E924,'Vendor Master'!$B$5:$Q$54,12,FALSE)="Y",VLOOKUP(E924,'Vendor Master'!$B$5:$Q$54,14,FALSE),0),""))</f>
        <v/>
      </c>
      <c r="K924" s="30">
        <f>IF(OR(E924="",I924="",J924=""),"",I924*J924)</f>
        <v/>
      </c>
      <c r="L924" s="30">
        <f>IF(OR(E924="",I924=""),"",I924+IF(K924="",0,K924))</f>
        <v/>
      </c>
      <c r="M924" s="25">
        <f>IF(E924="","",IFERROR(IF(F924="",0.2,IF(AND(VLOOKUP(E924,'Vendor Master'!$B$5:$Q$54,7,FALSE)="Y",C924&gt;=VLOOKUP(E924,'Vendor Master'!$B$5:$Q$54,9,FALSE),C924&lt;=VLOOKUP(E924,'Vendor Master'!$B$5:$Q$54,10,FALSE)),VLOOKUP(E924,'Vendor Master'!$B$5:$Q$54,11,FALSE),VLOOKUP(E924,'Vendor Master'!$B$5:$Q$54,6,FALSE))),""))</f>
        <v/>
      </c>
      <c r="N924" s="30">
        <f>IF(OR(E924="",I924="",M924=""),"",I924*M924)</f>
        <v/>
      </c>
      <c r="O924" s="30">
        <f>IF(OR(E924="",L924=""),"",L924-IF(N924="",0,N924))</f>
        <v/>
      </c>
      <c r="P924" s="26" t="n"/>
      <c r="Q924" s="23" t="n"/>
      <c r="R924" s="28" t="n"/>
      <c r="S924" s="22">
        <f>IF(OR(R924="",O924=""),"",IF(ROUND(R924,2)=ROUND(O924,2),"OK","CHECK"))</f>
        <v/>
      </c>
      <c r="T924" s="31">
        <f>IF(OR(R924="",O924=""),"",R924-O924)</f>
        <v/>
      </c>
      <c r="U924" s="19" t="n"/>
      <c r="V924" s="23" t="n"/>
      <c r="W924" s="32">
        <f>IF(V924="","",IFERROR(VLOOKUP(V924,'Challan Master'!$B$5:$D$124,3,FALSE),""))</f>
        <v/>
      </c>
      <c r="X924" s="22">
        <f>IF(V924="","",IFERROR(VLOOKUP(V924,'Challan Master'!$B$5:$D$124,2,FALSE),""))</f>
        <v/>
      </c>
      <c r="Y924" s="23" t="n"/>
    </row>
    <row r="925">
      <c r="A925" s="22">
        <f>IF(C925="","",ROW()-4)</f>
        <v/>
      </c>
      <c r="B925" s="22">
        <f>IF(C925="","",IF(MONTH(C925)&lt;=3,"Q4",IF(MONTH(C925)&lt;=6,"Q1",IF(MONTH(C925)&lt;=9,"Q2","Q3"))))</f>
        <v/>
      </c>
      <c r="C925" s="26" t="n"/>
      <c r="D925" s="23" t="n"/>
      <c r="E925" s="19" t="n"/>
      <c r="F925" s="22">
        <f>IF(E925="","",IFERROR(VLOOKUP(E925,'Vendor Master'!$B$5:$Q$54,2,FALSE),""))</f>
        <v/>
      </c>
      <c r="G925" s="22">
        <f>IF(E925="","",IFERROR(VLOOKUP(E925,'Vendor Master'!$B$5:$Q$54,4,FALSE),""))</f>
        <v/>
      </c>
      <c r="H925" s="20">
        <f>IF(E925="","",IFERROR(VLOOKUP(G925,'Rate Master'!$B$5:$C$16,2,FALSE),""))</f>
        <v/>
      </c>
      <c r="I925" s="28" t="n"/>
      <c r="J925" s="29">
        <f>IF(E925="","",IFERROR(IF(VLOOKUP(E925,'Vendor Master'!$B$5:$Q$54,12,FALSE)="Y",VLOOKUP(E925,'Vendor Master'!$B$5:$Q$54,14,FALSE),0),""))</f>
        <v/>
      </c>
      <c r="K925" s="30">
        <f>IF(OR(E925="",I925="",J925=""),"",I925*J925)</f>
        <v/>
      </c>
      <c r="L925" s="30">
        <f>IF(OR(E925="",I925=""),"",I925+IF(K925="",0,K925))</f>
        <v/>
      </c>
      <c r="M925" s="25">
        <f>IF(E925="","",IFERROR(IF(F925="",0.2,IF(AND(VLOOKUP(E925,'Vendor Master'!$B$5:$Q$54,7,FALSE)="Y",C925&gt;=VLOOKUP(E925,'Vendor Master'!$B$5:$Q$54,9,FALSE),C925&lt;=VLOOKUP(E925,'Vendor Master'!$B$5:$Q$54,10,FALSE)),VLOOKUP(E925,'Vendor Master'!$B$5:$Q$54,11,FALSE),VLOOKUP(E925,'Vendor Master'!$B$5:$Q$54,6,FALSE))),""))</f>
        <v/>
      </c>
      <c r="N925" s="30">
        <f>IF(OR(E925="",I925="",M925=""),"",I925*M925)</f>
        <v/>
      </c>
      <c r="O925" s="30">
        <f>IF(OR(E925="",L925=""),"",L925-IF(N925="",0,N925))</f>
        <v/>
      </c>
      <c r="P925" s="26" t="n"/>
      <c r="Q925" s="23" t="n"/>
      <c r="R925" s="28" t="n"/>
      <c r="S925" s="22">
        <f>IF(OR(R925="",O925=""),"",IF(ROUND(R925,2)=ROUND(O925,2),"OK","CHECK"))</f>
        <v/>
      </c>
      <c r="T925" s="31">
        <f>IF(OR(R925="",O925=""),"",R925-O925)</f>
        <v/>
      </c>
      <c r="U925" s="19" t="n"/>
      <c r="V925" s="23" t="n"/>
      <c r="W925" s="32">
        <f>IF(V925="","",IFERROR(VLOOKUP(V925,'Challan Master'!$B$5:$D$124,3,FALSE),""))</f>
        <v/>
      </c>
      <c r="X925" s="22">
        <f>IF(V925="","",IFERROR(VLOOKUP(V925,'Challan Master'!$B$5:$D$124,2,FALSE),""))</f>
        <v/>
      </c>
      <c r="Y925" s="23" t="n"/>
    </row>
    <row r="926">
      <c r="A926" s="22">
        <f>IF(C926="","",ROW()-4)</f>
        <v/>
      </c>
      <c r="B926" s="22">
        <f>IF(C926="","",IF(MONTH(C926)&lt;=3,"Q4",IF(MONTH(C926)&lt;=6,"Q1",IF(MONTH(C926)&lt;=9,"Q2","Q3"))))</f>
        <v/>
      </c>
      <c r="C926" s="26" t="n"/>
      <c r="D926" s="23" t="n"/>
      <c r="E926" s="19" t="n"/>
      <c r="F926" s="22">
        <f>IF(E926="","",IFERROR(VLOOKUP(E926,'Vendor Master'!$B$5:$Q$54,2,FALSE),""))</f>
        <v/>
      </c>
      <c r="G926" s="22">
        <f>IF(E926="","",IFERROR(VLOOKUP(E926,'Vendor Master'!$B$5:$Q$54,4,FALSE),""))</f>
        <v/>
      </c>
      <c r="H926" s="20">
        <f>IF(E926="","",IFERROR(VLOOKUP(G926,'Rate Master'!$B$5:$C$16,2,FALSE),""))</f>
        <v/>
      </c>
      <c r="I926" s="28" t="n"/>
      <c r="J926" s="29">
        <f>IF(E926="","",IFERROR(IF(VLOOKUP(E926,'Vendor Master'!$B$5:$Q$54,12,FALSE)="Y",VLOOKUP(E926,'Vendor Master'!$B$5:$Q$54,14,FALSE),0),""))</f>
        <v/>
      </c>
      <c r="K926" s="30">
        <f>IF(OR(E926="",I926="",J926=""),"",I926*J926)</f>
        <v/>
      </c>
      <c r="L926" s="30">
        <f>IF(OR(E926="",I926=""),"",I926+IF(K926="",0,K926))</f>
        <v/>
      </c>
      <c r="M926" s="25">
        <f>IF(E926="","",IFERROR(IF(F926="",0.2,IF(AND(VLOOKUP(E926,'Vendor Master'!$B$5:$Q$54,7,FALSE)="Y",C926&gt;=VLOOKUP(E926,'Vendor Master'!$B$5:$Q$54,9,FALSE),C926&lt;=VLOOKUP(E926,'Vendor Master'!$B$5:$Q$54,10,FALSE)),VLOOKUP(E926,'Vendor Master'!$B$5:$Q$54,11,FALSE),VLOOKUP(E926,'Vendor Master'!$B$5:$Q$54,6,FALSE))),""))</f>
        <v/>
      </c>
      <c r="N926" s="30">
        <f>IF(OR(E926="",I926="",M926=""),"",I926*M926)</f>
        <v/>
      </c>
      <c r="O926" s="30">
        <f>IF(OR(E926="",L926=""),"",L926-IF(N926="",0,N926))</f>
        <v/>
      </c>
      <c r="P926" s="26" t="n"/>
      <c r="Q926" s="23" t="n"/>
      <c r="R926" s="28" t="n"/>
      <c r="S926" s="22">
        <f>IF(OR(R926="",O926=""),"",IF(ROUND(R926,2)=ROUND(O926,2),"OK","CHECK"))</f>
        <v/>
      </c>
      <c r="T926" s="31">
        <f>IF(OR(R926="",O926=""),"",R926-O926)</f>
        <v/>
      </c>
      <c r="U926" s="19" t="n"/>
      <c r="V926" s="23" t="n"/>
      <c r="W926" s="32">
        <f>IF(V926="","",IFERROR(VLOOKUP(V926,'Challan Master'!$B$5:$D$124,3,FALSE),""))</f>
        <v/>
      </c>
      <c r="X926" s="22">
        <f>IF(V926="","",IFERROR(VLOOKUP(V926,'Challan Master'!$B$5:$D$124,2,FALSE),""))</f>
        <v/>
      </c>
      <c r="Y926" s="23" t="n"/>
    </row>
    <row r="927">
      <c r="A927" s="22">
        <f>IF(C927="","",ROW()-4)</f>
        <v/>
      </c>
      <c r="B927" s="22">
        <f>IF(C927="","",IF(MONTH(C927)&lt;=3,"Q4",IF(MONTH(C927)&lt;=6,"Q1",IF(MONTH(C927)&lt;=9,"Q2","Q3"))))</f>
        <v/>
      </c>
      <c r="C927" s="26" t="n"/>
      <c r="D927" s="23" t="n"/>
      <c r="E927" s="19" t="n"/>
      <c r="F927" s="22">
        <f>IF(E927="","",IFERROR(VLOOKUP(E927,'Vendor Master'!$B$5:$Q$54,2,FALSE),""))</f>
        <v/>
      </c>
      <c r="G927" s="22">
        <f>IF(E927="","",IFERROR(VLOOKUP(E927,'Vendor Master'!$B$5:$Q$54,4,FALSE),""))</f>
        <v/>
      </c>
      <c r="H927" s="20">
        <f>IF(E927="","",IFERROR(VLOOKUP(G927,'Rate Master'!$B$5:$C$16,2,FALSE),""))</f>
        <v/>
      </c>
      <c r="I927" s="28" t="n"/>
      <c r="J927" s="29">
        <f>IF(E927="","",IFERROR(IF(VLOOKUP(E927,'Vendor Master'!$B$5:$Q$54,12,FALSE)="Y",VLOOKUP(E927,'Vendor Master'!$B$5:$Q$54,14,FALSE),0),""))</f>
        <v/>
      </c>
      <c r="K927" s="30">
        <f>IF(OR(E927="",I927="",J927=""),"",I927*J927)</f>
        <v/>
      </c>
      <c r="L927" s="30">
        <f>IF(OR(E927="",I927=""),"",I927+IF(K927="",0,K927))</f>
        <v/>
      </c>
      <c r="M927" s="25">
        <f>IF(E927="","",IFERROR(IF(F927="",0.2,IF(AND(VLOOKUP(E927,'Vendor Master'!$B$5:$Q$54,7,FALSE)="Y",C927&gt;=VLOOKUP(E927,'Vendor Master'!$B$5:$Q$54,9,FALSE),C927&lt;=VLOOKUP(E927,'Vendor Master'!$B$5:$Q$54,10,FALSE)),VLOOKUP(E927,'Vendor Master'!$B$5:$Q$54,11,FALSE),VLOOKUP(E927,'Vendor Master'!$B$5:$Q$54,6,FALSE))),""))</f>
        <v/>
      </c>
      <c r="N927" s="30">
        <f>IF(OR(E927="",I927="",M927=""),"",I927*M927)</f>
        <v/>
      </c>
      <c r="O927" s="30">
        <f>IF(OR(E927="",L927=""),"",L927-IF(N927="",0,N927))</f>
        <v/>
      </c>
      <c r="P927" s="26" t="n"/>
      <c r="Q927" s="23" t="n"/>
      <c r="R927" s="28" t="n"/>
      <c r="S927" s="22">
        <f>IF(OR(R927="",O927=""),"",IF(ROUND(R927,2)=ROUND(O927,2),"OK","CHECK"))</f>
        <v/>
      </c>
      <c r="T927" s="31">
        <f>IF(OR(R927="",O927=""),"",R927-O927)</f>
        <v/>
      </c>
      <c r="U927" s="19" t="n"/>
      <c r="V927" s="23" t="n"/>
      <c r="W927" s="32">
        <f>IF(V927="","",IFERROR(VLOOKUP(V927,'Challan Master'!$B$5:$D$124,3,FALSE),""))</f>
        <v/>
      </c>
      <c r="X927" s="22">
        <f>IF(V927="","",IFERROR(VLOOKUP(V927,'Challan Master'!$B$5:$D$124,2,FALSE),""))</f>
        <v/>
      </c>
      <c r="Y927" s="23" t="n"/>
    </row>
    <row r="928">
      <c r="A928" s="22">
        <f>IF(C928="","",ROW()-4)</f>
        <v/>
      </c>
      <c r="B928" s="22">
        <f>IF(C928="","",IF(MONTH(C928)&lt;=3,"Q4",IF(MONTH(C928)&lt;=6,"Q1",IF(MONTH(C928)&lt;=9,"Q2","Q3"))))</f>
        <v/>
      </c>
      <c r="C928" s="26" t="n"/>
      <c r="D928" s="23" t="n"/>
      <c r="E928" s="19" t="n"/>
      <c r="F928" s="22">
        <f>IF(E928="","",IFERROR(VLOOKUP(E928,'Vendor Master'!$B$5:$Q$54,2,FALSE),""))</f>
        <v/>
      </c>
      <c r="G928" s="22">
        <f>IF(E928="","",IFERROR(VLOOKUP(E928,'Vendor Master'!$B$5:$Q$54,4,FALSE),""))</f>
        <v/>
      </c>
      <c r="H928" s="20">
        <f>IF(E928="","",IFERROR(VLOOKUP(G928,'Rate Master'!$B$5:$C$16,2,FALSE),""))</f>
        <v/>
      </c>
      <c r="I928" s="28" t="n"/>
      <c r="J928" s="29">
        <f>IF(E928="","",IFERROR(IF(VLOOKUP(E928,'Vendor Master'!$B$5:$Q$54,12,FALSE)="Y",VLOOKUP(E928,'Vendor Master'!$B$5:$Q$54,14,FALSE),0),""))</f>
        <v/>
      </c>
      <c r="K928" s="30">
        <f>IF(OR(E928="",I928="",J928=""),"",I928*J928)</f>
        <v/>
      </c>
      <c r="L928" s="30">
        <f>IF(OR(E928="",I928=""),"",I928+IF(K928="",0,K928))</f>
        <v/>
      </c>
      <c r="M928" s="25">
        <f>IF(E928="","",IFERROR(IF(F928="",0.2,IF(AND(VLOOKUP(E928,'Vendor Master'!$B$5:$Q$54,7,FALSE)="Y",C928&gt;=VLOOKUP(E928,'Vendor Master'!$B$5:$Q$54,9,FALSE),C928&lt;=VLOOKUP(E928,'Vendor Master'!$B$5:$Q$54,10,FALSE)),VLOOKUP(E928,'Vendor Master'!$B$5:$Q$54,11,FALSE),VLOOKUP(E928,'Vendor Master'!$B$5:$Q$54,6,FALSE))),""))</f>
        <v/>
      </c>
      <c r="N928" s="30">
        <f>IF(OR(E928="",I928="",M928=""),"",I928*M928)</f>
        <v/>
      </c>
      <c r="O928" s="30">
        <f>IF(OR(E928="",L928=""),"",L928-IF(N928="",0,N928))</f>
        <v/>
      </c>
      <c r="P928" s="26" t="n"/>
      <c r="Q928" s="23" t="n"/>
      <c r="R928" s="28" t="n"/>
      <c r="S928" s="22">
        <f>IF(OR(R928="",O928=""),"",IF(ROUND(R928,2)=ROUND(O928,2),"OK","CHECK"))</f>
        <v/>
      </c>
      <c r="T928" s="31">
        <f>IF(OR(R928="",O928=""),"",R928-O928)</f>
        <v/>
      </c>
      <c r="U928" s="19" t="n"/>
      <c r="V928" s="23" t="n"/>
      <c r="W928" s="32">
        <f>IF(V928="","",IFERROR(VLOOKUP(V928,'Challan Master'!$B$5:$D$124,3,FALSE),""))</f>
        <v/>
      </c>
      <c r="X928" s="22">
        <f>IF(V928="","",IFERROR(VLOOKUP(V928,'Challan Master'!$B$5:$D$124,2,FALSE),""))</f>
        <v/>
      </c>
      <c r="Y928" s="23" t="n"/>
    </row>
    <row r="929">
      <c r="A929" s="22">
        <f>IF(C929="","",ROW()-4)</f>
        <v/>
      </c>
      <c r="B929" s="22">
        <f>IF(C929="","",IF(MONTH(C929)&lt;=3,"Q4",IF(MONTH(C929)&lt;=6,"Q1",IF(MONTH(C929)&lt;=9,"Q2","Q3"))))</f>
        <v/>
      </c>
      <c r="C929" s="26" t="n"/>
      <c r="D929" s="23" t="n"/>
      <c r="E929" s="19" t="n"/>
      <c r="F929" s="22">
        <f>IF(E929="","",IFERROR(VLOOKUP(E929,'Vendor Master'!$B$5:$Q$54,2,FALSE),""))</f>
        <v/>
      </c>
      <c r="G929" s="22">
        <f>IF(E929="","",IFERROR(VLOOKUP(E929,'Vendor Master'!$B$5:$Q$54,4,FALSE),""))</f>
        <v/>
      </c>
      <c r="H929" s="20">
        <f>IF(E929="","",IFERROR(VLOOKUP(G929,'Rate Master'!$B$5:$C$16,2,FALSE),""))</f>
        <v/>
      </c>
      <c r="I929" s="28" t="n"/>
      <c r="J929" s="29">
        <f>IF(E929="","",IFERROR(IF(VLOOKUP(E929,'Vendor Master'!$B$5:$Q$54,12,FALSE)="Y",VLOOKUP(E929,'Vendor Master'!$B$5:$Q$54,14,FALSE),0),""))</f>
        <v/>
      </c>
      <c r="K929" s="30">
        <f>IF(OR(E929="",I929="",J929=""),"",I929*J929)</f>
        <v/>
      </c>
      <c r="L929" s="30">
        <f>IF(OR(E929="",I929=""),"",I929+IF(K929="",0,K929))</f>
        <v/>
      </c>
      <c r="M929" s="25">
        <f>IF(E929="","",IFERROR(IF(F929="",0.2,IF(AND(VLOOKUP(E929,'Vendor Master'!$B$5:$Q$54,7,FALSE)="Y",C929&gt;=VLOOKUP(E929,'Vendor Master'!$B$5:$Q$54,9,FALSE),C929&lt;=VLOOKUP(E929,'Vendor Master'!$B$5:$Q$54,10,FALSE)),VLOOKUP(E929,'Vendor Master'!$B$5:$Q$54,11,FALSE),VLOOKUP(E929,'Vendor Master'!$B$5:$Q$54,6,FALSE))),""))</f>
        <v/>
      </c>
      <c r="N929" s="30">
        <f>IF(OR(E929="",I929="",M929=""),"",I929*M929)</f>
        <v/>
      </c>
      <c r="O929" s="30">
        <f>IF(OR(E929="",L929=""),"",L929-IF(N929="",0,N929))</f>
        <v/>
      </c>
      <c r="P929" s="26" t="n"/>
      <c r="Q929" s="23" t="n"/>
      <c r="R929" s="28" t="n"/>
      <c r="S929" s="22">
        <f>IF(OR(R929="",O929=""),"",IF(ROUND(R929,2)=ROUND(O929,2),"OK","CHECK"))</f>
        <v/>
      </c>
      <c r="T929" s="31">
        <f>IF(OR(R929="",O929=""),"",R929-O929)</f>
        <v/>
      </c>
      <c r="U929" s="19" t="n"/>
      <c r="V929" s="23" t="n"/>
      <c r="W929" s="32">
        <f>IF(V929="","",IFERROR(VLOOKUP(V929,'Challan Master'!$B$5:$D$124,3,FALSE),""))</f>
        <v/>
      </c>
      <c r="X929" s="22">
        <f>IF(V929="","",IFERROR(VLOOKUP(V929,'Challan Master'!$B$5:$D$124,2,FALSE),""))</f>
        <v/>
      </c>
      <c r="Y929" s="23" t="n"/>
    </row>
    <row r="930">
      <c r="A930" s="22">
        <f>IF(C930="","",ROW()-4)</f>
        <v/>
      </c>
      <c r="B930" s="22">
        <f>IF(C930="","",IF(MONTH(C930)&lt;=3,"Q4",IF(MONTH(C930)&lt;=6,"Q1",IF(MONTH(C930)&lt;=9,"Q2","Q3"))))</f>
        <v/>
      </c>
      <c r="C930" s="26" t="n"/>
      <c r="D930" s="23" t="n"/>
      <c r="E930" s="19" t="n"/>
      <c r="F930" s="22">
        <f>IF(E930="","",IFERROR(VLOOKUP(E930,'Vendor Master'!$B$5:$Q$54,2,FALSE),""))</f>
        <v/>
      </c>
      <c r="G930" s="22">
        <f>IF(E930="","",IFERROR(VLOOKUP(E930,'Vendor Master'!$B$5:$Q$54,4,FALSE),""))</f>
        <v/>
      </c>
      <c r="H930" s="20">
        <f>IF(E930="","",IFERROR(VLOOKUP(G930,'Rate Master'!$B$5:$C$16,2,FALSE),""))</f>
        <v/>
      </c>
      <c r="I930" s="28" t="n"/>
      <c r="J930" s="29">
        <f>IF(E930="","",IFERROR(IF(VLOOKUP(E930,'Vendor Master'!$B$5:$Q$54,12,FALSE)="Y",VLOOKUP(E930,'Vendor Master'!$B$5:$Q$54,14,FALSE),0),""))</f>
        <v/>
      </c>
      <c r="K930" s="30">
        <f>IF(OR(E930="",I930="",J930=""),"",I930*J930)</f>
        <v/>
      </c>
      <c r="L930" s="30">
        <f>IF(OR(E930="",I930=""),"",I930+IF(K930="",0,K930))</f>
        <v/>
      </c>
      <c r="M930" s="25">
        <f>IF(E930="","",IFERROR(IF(F930="",0.2,IF(AND(VLOOKUP(E930,'Vendor Master'!$B$5:$Q$54,7,FALSE)="Y",C930&gt;=VLOOKUP(E930,'Vendor Master'!$B$5:$Q$54,9,FALSE),C930&lt;=VLOOKUP(E930,'Vendor Master'!$B$5:$Q$54,10,FALSE)),VLOOKUP(E930,'Vendor Master'!$B$5:$Q$54,11,FALSE),VLOOKUP(E930,'Vendor Master'!$B$5:$Q$54,6,FALSE))),""))</f>
        <v/>
      </c>
      <c r="N930" s="30">
        <f>IF(OR(E930="",I930="",M930=""),"",I930*M930)</f>
        <v/>
      </c>
      <c r="O930" s="30">
        <f>IF(OR(E930="",L930=""),"",L930-IF(N930="",0,N930))</f>
        <v/>
      </c>
      <c r="P930" s="26" t="n"/>
      <c r="Q930" s="23" t="n"/>
      <c r="R930" s="28" t="n"/>
      <c r="S930" s="22">
        <f>IF(OR(R930="",O930=""),"",IF(ROUND(R930,2)=ROUND(O930,2),"OK","CHECK"))</f>
        <v/>
      </c>
      <c r="T930" s="31">
        <f>IF(OR(R930="",O930=""),"",R930-O930)</f>
        <v/>
      </c>
      <c r="U930" s="19" t="n"/>
      <c r="V930" s="23" t="n"/>
      <c r="W930" s="32">
        <f>IF(V930="","",IFERROR(VLOOKUP(V930,'Challan Master'!$B$5:$D$124,3,FALSE),""))</f>
        <v/>
      </c>
      <c r="X930" s="22">
        <f>IF(V930="","",IFERROR(VLOOKUP(V930,'Challan Master'!$B$5:$D$124,2,FALSE),""))</f>
        <v/>
      </c>
      <c r="Y930" s="23" t="n"/>
    </row>
    <row r="931">
      <c r="A931" s="22">
        <f>IF(C931="","",ROW()-4)</f>
        <v/>
      </c>
      <c r="B931" s="22">
        <f>IF(C931="","",IF(MONTH(C931)&lt;=3,"Q4",IF(MONTH(C931)&lt;=6,"Q1",IF(MONTH(C931)&lt;=9,"Q2","Q3"))))</f>
        <v/>
      </c>
      <c r="C931" s="26" t="n"/>
      <c r="D931" s="23" t="n"/>
      <c r="E931" s="19" t="n"/>
      <c r="F931" s="22">
        <f>IF(E931="","",IFERROR(VLOOKUP(E931,'Vendor Master'!$B$5:$Q$54,2,FALSE),""))</f>
        <v/>
      </c>
      <c r="G931" s="22">
        <f>IF(E931="","",IFERROR(VLOOKUP(E931,'Vendor Master'!$B$5:$Q$54,4,FALSE),""))</f>
        <v/>
      </c>
      <c r="H931" s="20">
        <f>IF(E931="","",IFERROR(VLOOKUP(G931,'Rate Master'!$B$5:$C$16,2,FALSE),""))</f>
        <v/>
      </c>
      <c r="I931" s="28" t="n"/>
      <c r="J931" s="29">
        <f>IF(E931="","",IFERROR(IF(VLOOKUP(E931,'Vendor Master'!$B$5:$Q$54,12,FALSE)="Y",VLOOKUP(E931,'Vendor Master'!$B$5:$Q$54,14,FALSE),0),""))</f>
        <v/>
      </c>
      <c r="K931" s="30">
        <f>IF(OR(E931="",I931="",J931=""),"",I931*J931)</f>
        <v/>
      </c>
      <c r="L931" s="30">
        <f>IF(OR(E931="",I931=""),"",I931+IF(K931="",0,K931))</f>
        <v/>
      </c>
      <c r="M931" s="25">
        <f>IF(E931="","",IFERROR(IF(F931="",0.2,IF(AND(VLOOKUP(E931,'Vendor Master'!$B$5:$Q$54,7,FALSE)="Y",C931&gt;=VLOOKUP(E931,'Vendor Master'!$B$5:$Q$54,9,FALSE),C931&lt;=VLOOKUP(E931,'Vendor Master'!$B$5:$Q$54,10,FALSE)),VLOOKUP(E931,'Vendor Master'!$B$5:$Q$54,11,FALSE),VLOOKUP(E931,'Vendor Master'!$B$5:$Q$54,6,FALSE))),""))</f>
        <v/>
      </c>
      <c r="N931" s="30">
        <f>IF(OR(E931="",I931="",M931=""),"",I931*M931)</f>
        <v/>
      </c>
      <c r="O931" s="30">
        <f>IF(OR(E931="",L931=""),"",L931-IF(N931="",0,N931))</f>
        <v/>
      </c>
      <c r="P931" s="26" t="n"/>
      <c r="Q931" s="23" t="n"/>
      <c r="R931" s="28" t="n"/>
      <c r="S931" s="22">
        <f>IF(OR(R931="",O931=""),"",IF(ROUND(R931,2)=ROUND(O931,2),"OK","CHECK"))</f>
        <v/>
      </c>
      <c r="T931" s="31">
        <f>IF(OR(R931="",O931=""),"",R931-O931)</f>
        <v/>
      </c>
      <c r="U931" s="19" t="n"/>
      <c r="V931" s="23" t="n"/>
      <c r="W931" s="32">
        <f>IF(V931="","",IFERROR(VLOOKUP(V931,'Challan Master'!$B$5:$D$124,3,FALSE),""))</f>
        <v/>
      </c>
      <c r="X931" s="22">
        <f>IF(V931="","",IFERROR(VLOOKUP(V931,'Challan Master'!$B$5:$D$124,2,FALSE),""))</f>
        <v/>
      </c>
      <c r="Y931" s="23" t="n"/>
    </row>
    <row r="932">
      <c r="A932" s="22">
        <f>IF(C932="","",ROW()-4)</f>
        <v/>
      </c>
      <c r="B932" s="22">
        <f>IF(C932="","",IF(MONTH(C932)&lt;=3,"Q4",IF(MONTH(C932)&lt;=6,"Q1",IF(MONTH(C932)&lt;=9,"Q2","Q3"))))</f>
        <v/>
      </c>
      <c r="C932" s="26" t="n"/>
      <c r="D932" s="23" t="n"/>
      <c r="E932" s="19" t="n"/>
      <c r="F932" s="22">
        <f>IF(E932="","",IFERROR(VLOOKUP(E932,'Vendor Master'!$B$5:$Q$54,2,FALSE),""))</f>
        <v/>
      </c>
      <c r="G932" s="22">
        <f>IF(E932="","",IFERROR(VLOOKUP(E932,'Vendor Master'!$B$5:$Q$54,4,FALSE),""))</f>
        <v/>
      </c>
      <c r="H932" s="20">
        <f>IF(E932="","",IFERROR(VLOOKUP(G932,'Rate Master'!$B$5:$C$16,2,FALSE),""))</f>
        <v/>
      </c>
      <c r="I932" s="28" t="n"/>
      <c r="J932" s="29">
        <f>IF(E932="","",IFERROR(IF(VLOOKUP(E932,'Vendor Master'!$B$5:$Q$54,12,FALSE)="Y",VLOOKUP(E932,'Vendor Master'!$B$5:$Q$54,14,FALSE),0),""))</f>
        <v/>
      </c>
      <c r="K932" s="30">
        <f>IF(OR(E932="",I932="",J932=""),"",I932*J932)</f>
        <v/>
      </c>
      <c r="L932" s="30">
        <f>IF(OR(E932="",I932=""),"",I932+IF(K932="",0,K932))</f>
        <v/>
      </c>
      <c r="M932" s="25">
        <f>IF(E932="","",IFERROR(IF(F932="",0.2,IF(AND(VLOOKUP(E932,'Vendor Master'!$B$5:$Q$54,7,FALSE)="Y",C932&gt;=VLOOKUP(E932,'Vendor Master'!$B$5:$Q$54,9,FALSE),C932&lt;=VLOOKUP(E932,'Vendor Master'!$B$5:$Q$54,10,FALSE)),VLOOKUP(E932,'Vendor Master'!$B$5:$Q$54,11,FALSE),VLOOKUP(E932,'Vendor Master'!$B$5:$Q$54,6,FALSE))),""))</f>
        <v/>
      </c>
      <c r="N932" s="30">
        <f>IF(OR(E932="",I932="",M932=""),"",I932*M932)</f>
        <v/>
      </c>
      <c r="O932" s="30">
        <f>IF(OR(E932="",L932=""),"",L932-IF(N932="",0,N932))</f>
        <v/>
      </c>
      <c r="P932" s="26" t="n"/>
      <c r="Q932" s="23" t="n"/>
      <c r="R932" s="28" t="n"/>
      <c r="S932" s="22">
        <f>IF(OR(R932="",O932=""),"",IF(ROUND(R932,2)=ROUND(O932,2),"OK","CHECK"))</f>
        <v/>
      </c>
      <c r="T932" s="31">
        <f>IF(OR(R932="",O932=""),"",R932-O932)</f>
        <v/>
      </c>
      <c r="U932" s="19" t="n"/>
      <c r="V932" s="23" t="n"/>
      <c r="W932" s="32">
        <f>IF(V932="","",IFERROR(VLOOKUP(V932,'Challan Master'!$B$5:$D$124,3,FALSE),""))</f>
        <v/>
      </c>
      <c r="X932" s="22">
        <f>IF(V932="","",IFERROR(VLOOKUP(V932,'Challan Master'!$B$5:$D$124,2,FALSE),""))</f>
        <v/>
      </c>
      <c r="Y932" s="23" t="n"/>
    </row>
    <row r="933">
      <c r="A933" s="22">
        <f>IF(C933="","",ROW()-4)</f>
        <v/>
      </c>
      <c r="B933" s="22">
        <f>IF(C933="","",IF(MONTH(C933)&lt;=3,"Q4",IF(MONTH(C933)&lt;=6,"Q1",IF(MONTH(C933)&lt;=9,"Q2","Q3"))))</f>
        <v/>
      </c>
      <c r="C933" s="26" t="n"/>
      <c r="D933" s="23" t="n"/>
      <c r="E933" s="19" t="n"/>
      <c r="F933" s="22">
        <f>IF(E933="","",IFERROR(VLOOKUP(E933,'Vendor Master'!$B$5:$Q$54,2,FALSE),""))</f>
        <v/>
      </c>
      <c r="G933" s="22">
        <f>IF(E933="","",IFERROR(VLOOKUP(E933,'Vendor Master'!$B$5:$Q$54,4,FALSE),""))</f>
        <v/>
      </c>
      <c r="H933" s="20">
        <f>IF(E933="","",IFERROR(VLOOKUP(G933,'Rate Master'!$B$5:$C$16,2,FALSE),""))</f>
        <v/>
      </c>
      <c r="I933" s="28" t="n"/>
      <c r="J933" s="29">
        <f>IF(E933="","",IFERROR(IF(VLOOKUP(E933,'Vendor Master'!$B$5:$Q$54,12,FALSE)="Y",VLOOKUP(E933,'Vendor Master'!$B$5:$Q$54,14,FALSE),0),""))</f>
        <v/>
      </c>
      <c r="K933" s="30">
        <f>IF(OR(E933="",I933="",J933=""),"",I933*J933)</f>
        <v/>
      </c>
      <c r="L933" s="30">
        <f>IF(OR(E933="",I933=""),"",I933+IF(K933="",0,K933))</f>
        <v/>
      </c>
      <c r="M933" s="25">
        <f>IF(E933="","",IFERROR(IF(F933="",0.2,IF(AND(VLOOKUP(E933,'Vendor Master'!$B$5:$Q$54,7,FALSE)="Y",C933&gt;=VLOOKUP(E933,'Vendor Master'!$B$5:$Q$54,9,FALSE),C933&lt;=VLOOKUP(E933,'Vendor Master'!$B$5:$Q$54,10,FALSE)),VLOOKUP(E933,'Vendor Master'!$B$5:$Q$54,11,FALSE),VLOOKUP(E933,'Vendor Master'!$B$5:$Q$54,6,FALSE))),""))</f>
        <v/>
      </c>
      <c r="N933" s="30">
        <f>IF(OR(E933="",I933="",M933=""),"",I933*M933)</f>
        <v/>
      </c>
      <c r="O933" s="30">
        <f>IF(OR(E933="",L933=""),"",L933-IF(N933="",0,N933))</f>
        <v/>
      </c>
      <c r="P933" s="26" t="n"/>
      <c r="Q933" s="23" t="n"/>
      <c r="R933" s="28" t="n"/>
      <c r="S933" s="22">
        <f>IF(OR(R933="",O933=""),"",IF(ROUND(R933,2)=ROUND(O933,2),"OK","CHECK"))</f>
        <v/>
      </c>
      <c r="T933" s="31">
        <f>IF(OR(R933="",O933=""),"",R933-O933)</f>
        <v/>
      </c>
      <c r="U933" s="19" t="n"/>
      <c r="V933" s="23" t="n"/>
      <c r="W933" s="32">
        <f>IF(V933="","",IFERROR(VLOOKUP(V933,'Challan Master'!$B$5:$D$124,3,FALSE),""))</f>
        <v/>
      </c>
      <c r="X933" s="22">
        <f>IF(V933="","",IFERROR(VLOOKUP(V933,'Challan Master'!$B$5:$D$124,2,FALSE),""))</f>
        <v/>
      </c>
      <c r="Y933" s="23" t="n"/>
    </row>
    <row r="934">
      <c r="A934" s="22">
        <f>IF(C934="","",ROW()-4)</f>
        <v/>
      </c>
      <c r="B934" s="22">
        <f>IF(C934="","",IF(MONTH(C934)&lt;=3,"Q4",IF(MONTH(C934)&lt;=6,"Q1",IF(MONTH(C934)&lt;=9,"Q2","Q3"))))</f>
        <v/>
      </c>
      <c r="C934" s="26" t="n"/>
      <c r="D934" s="23" t="n"/>
      <c r="E934" s="19" t="n"/>
      <c r="F934" s="22">
        <f>IF(E934="","",IFERROR(VLOOKUP(E934,'Vendor Master'!$B$5:$Q$54,2,FALSE),""))</f>
        <v/>
      </c>
      <c r="G934" s="22">
        <f>IF(E934="","",IFERROR(VLOOKUP(E934,'Vendor Master'!$B$5:$Q$54,4,FALSE),""))</f>
        <v/>
      </c>
      <c r="H934" s="20">
        <f>IF(E934="","",IFERROR(VLOOKUP(G934,'Rate Master'!$B$5:$C$16,2,FALSE),""))</f>
        <v/>
      </c>
      <c r="I934" s="28" t="n"/>
      <c r="J934" s="29">
        <f>IF(E934="","",IFERROR(IF(VLOOKUP(E934,'Vendor Master'!$B$5:$Q$54,12,FALSE)="Y",VLOOKUP(E934,'Vendor Master'!$B$5:$Q$54,14,FALSE),0),""))</f>
        <v/>
      </c>
      <c r="K934" s="30">
        <f>IF(OR(E934="",I934="",J934=""),"",I934*J934)</f>
        <v/>
      </c>
      <c r="L934" s="30">
        <f>IF(OR(E934="",I934=""),"",I934+IF(K934="",0,K934))</f>
        <v/>
      </c>
      <c r="M934" s="25">
        <f>IF(E934="","",IFERROR(IF(F934="",0.2,IF(AND(VLOOKUP(E934,'Vendor Master'!$B$5:$Q$54,7,FALSE)="Y",C934&gt;=VLOOKUP(E934,'Vendor Master'!$B$5:$Q$54,9,FALSE),C934&lt;=VLOOKUP(E934,'Vendor Master'!$B$5:$Q$54,10,FALSE)),VLOOKUP(E934,'Vendor Master'!$B$5:$Q$54,11,FALSE),VLOOKUP(E934,'Vendor Master'!$B$5:$Q$54,6,FALSE))),""))</f>
        <v/>
      </c>
      <c r="N934" s="30">
        <f>IF(OR(E934="",I934="",M934=""),"",I934*M934)</f>
        <v/>
      </c>
      <c r="O934" s="30">
        <f>IF(OR(E934="",L934=""),"",L934-IF(N934="",0,N934))</f>
        <v/>
      </c>
      <c r="P934" s="26" t="n"/>
      <c r="Q934" s="23" t="n"/>
      <c r="R934" s="28" t="n"/>
      <c r="S934" s="22">
        <f>IF(OR(R934="",O934=""),"",IF(ROUND(R934,2)=ROUND(O934,2),"OK","CHECK"))</f>
        <v/>
      </c>
      <c r="T934" s="31">
        <f>IF(OR(R934="",O934=""),"",R934-O934)</f>
        <v/>
      </c>
      <c r="U934" s="19" t="n"/>
      <c r="V934" s="23" t="n"/>
      <c r="W934" s="32">
        <f>IF(V934="","",IFERROR(VLOOKUP(V934,'Challan Master'!$B$5:$D$124,3,FALSE),""))</f>
        <v/>
      </c>
      <c r="X934" s="22">
        <f>IF(V934="","",IFERROR(VLOOKUP(V934,'Challan Master'!$B$5:$D$124,2,FALSE),""))</f>
        <v/>
      </c>
      <c r="Y934" s="23" t="n"/>
    </row>
    <row r="935">
      <c r="A935" s="22">
        <f>IF(C935="","",ROW()-4)</f>
        <v/>
      </c>
      <c r="B935" s="22">
        <f>IF(C935="","",IF(MONTH(C935)&lt;=3,"Q4",IF(MONTH(C935)&lt;=6,"Q1",IF(MONTH(C935)&lt;=9,"Q2","Q3"))))</f>
        <v/>
      </c>
      <c r="C935" s="26" t="n"/>
      <c r="D935" s="23" t="n"/>
      <c r="E935" s="19" t="n"/>
      <c r="F935" s="22">
        <f>IF(E935="","",IFERROR(VLOOKUP(E935,'Vendor Master'!$B$5:$Q$54,2,FALSE),""))</f>
        <v/>
      </c>
      <c r="G935" s="22">
        <f>IF(E935="","",IFERROR(VLOOKUP(E935,'Vendor Master'!$B$5:$Q$54,4,FALSE),""))</f>
        <v/>
      </c>
      <c r="H935" s="20">
        <f>IF(E935="","",IFERROR(VLOOKUP(G935,'Rate Master'!$B$5:$C$16,2,FALSE),""))</f>
        <v/>
      </c>
      <c r="I935" s="28" t="n"/>
      <c r="J935" s="29">
        <f>IF(E935="","",IFERROR(IF(VLOOKUP(E935,'Vendor Master'!$B$5:$Q$54,12,FALSE)="Y",VLOOKUP(E935,'Vendor Master'!$B$5:$Q$54,14,FALSE),0),""))</f>
        <v/>
      </c>
      <c r="K935" s="30">
        <f>IF(OR(E935="",I935="",J935=""),"",I935*J935)</f>
        <v/>
      </c>
      <c r="L935" s="30">
        <f>IF(OR(E935="",I935=""),"",I935+IF(K935="",0,K935))</f>
        <v/>
      </c>
      <c r="M935" s="25">
        <f>IF(E935="","",IFERROR(IF(F935="",0.2,IF(AND(VLOOKUP(E935,'Vendor Master'!$B$5:$Q$54,7,FALSE)="Y",C935&gt;=VLOOKUP(E935,'Vendor Master'!$B$5:$Q$54,9,FALSE),C935&lt;=VLOOKUP(E935,'Vendor Master'!$B$5:$Q$54,10,FALSE)),VLOOKUP(E935,'Vendor Master'!$B$5:$Q$54,11,FALSE),VLOOKUP(E935,'Vendor Master'!$B$5:$Q$54,6,FALSE))),""))</f>
        <v/>
      </c>
      <c r="N935" s="30">
        <f>IF(OR(E935="",I935="",M935=""),"",I935*M935)</f>
        <v/>
      </c>
      <c r="O935" s="30">
        <f>IF(OR(E935="",L935=""),"",L935-IF(N935="",0,N935))</f>
        <v/>
      </c>
      <c r="P935" s="26" t="n"/>
      <c r="Q935" s="23" t="n"/>
      <c r="R935" s="28" t="n"/>
      <c r="S935" s="22">
        <f>IF(OR(R935="",O935=""),"",IF(ROUND(R935,2)=ROUND(O935,2),"OK","CHECK"))</f>
        <v/>
      </c>
      <c r="T935" s="31">
        <f>IF(OR(R935="",O935=""),"",R935-O935)</f>
        <v/>
      </c>
      <c r="U935" s="19" t="n"/>
      <c r="V935" s="23" t="n"/>
      <c r="W935" s="32">
        <f>IF(V935="","",IFERROR(VLOOKUP(V935,'Challan Master'!$B$5:$D$124,3,FALSE),""))</f>
        <v/>
      </c>
      <c r="X935" s="22">
        <f>IF(V935="","",IFERROR(VLOOKUP(V935,'Challan Master'!$B$5:$D$124,2,FALSE),""))</f>
        <v/>
      </c>
      <c r="Y935" s="23" t="n"/>
    </row>
    <row r="936">
      <c r="A936" s="22">
        <f>IF(C936="","",ROW()-4)</f>
        <v/>
      </c>
      <c r="B936" s="22">
        <f>IF(C936="","",IF(MONTH(C936)&lt;=3,"Q4",IF(MONTH(C936)&lt;=6,"Q1",IF(MONTH(C936)&lt;=9,"Q2","Q3"))))</f>
        <v/>
      </c>
      <c r="C936" s="26" t="n"/>
      <c r="D936" s="23" t="n"/>
      <c r="E936" s="19" t="n"/>
      <c r="F936" s="22">
        <f>IF(E936="","",IFERROR(VLOOKUP(E936,'Vendor Master'!$B$5:$Q$54,2,FALSE),""))</f>
        <v/>
      </c>
      <c r="G936" s="22">
        <f>IF(E936="","",IFERROR(VLOOKUP(E936,'Vendor Master'!$B$5:$Q$54,4,FALSE),""))</f>
        <v/>
      </c>
      <c r="H936" s="20">
        <f>IF(E936="","",IFERROR(VLOOKUP(G936,'Rate Master'!$B$5:$C$16,2,FALSE),""))</f>
        <v/>
      </c>
      <c r="I936" s="28" t="n"/>
      <c r="J936" s="29">
        <f>IF(E936="","",IFERROR(IF(VLOOKUP(E936,'Vendor Master'!$B$5:$Q$54,12,FALSE)="Y",VLOOKUP(E936,'Vendor Master'!$B$5:$Q$54,14,FALSE),0),""))</f>
        <v/>
      </c>
      <c r="K936" s="30">
        <f>IF(OR(E936="",I936="",J936=""),"",I936*J936)</f>
        <v/>
      </c>
      <c r="L936" s="30">
        <f>IF(OR(E936="",I936=""),"",I936+IF(K936="",0,K936))</f>
        <v/>
      </c>
      <c r="M936" s="25">
        <f>IF(E936="","",IFERROR(IF(F936="",0.2,IF(AND(VLOOKUP(E936,'Vendor Master'!$B$5:$Q$54,7,FALSE)="Y",C936&gt;=VLOOKUP(E936,'Vendor Master'!$B$5:$Q$54,9,FALSE),C936&lt;=VLOOKUP(E936,'Vendor Master'!$B$5:$Q$54,10,FALSE)),VLOOKUP(E936,'Vendor Master'!$B$5:$Q$54,11,FALSE),VLOOKUP(E936,'Vendor Master'!$B$5:$Q$54,6,FALSE))),""))</f>
        <v/>
      </c>
      <c r="N936" s="30">
        <f>IF(OR(E936="",I936="",M936=""),"",I936*M936)</f>
        <v/>
      </c>
      <c r="O936" s="30">
        <f>IF(OR(E936="",L936=""),"",L936-IF(N936="",0,N936))</f>
        <v/>
      </c>
      <c r="P936" s="26" t="n"/>
      <c r="Q936" s="23" t="n"/>
      <c r="R936" s="28" t="n"/>
      <c r="S936" s="22">
        <f>IF(OR(R936="",O936=""),"",IF(ROUND(R936,2)=ROUND(O936,2),"OK","CHECK"))</f>
        <v/>
      </c>
      <c r="T936" s="31">
        <f>IF(OR(R936="",O936=""),"",R936-O936)</f>
        <v/>
      </c>
      <c r="U936" s="19" t="n"/>
      <c r="V936" s="23" t="n"/>
      <c r="W936" s="32">
        <f>IF(V936="","",IFERROR(VLOOKUP(V936,'Challan Master'!$B$5:$D$124,3,FALSE),""))</f>
        <v/>
      </c>
      <c r="X936" s="22">
        <f>IF(V936="","",IFERROR(VLOOKUP(V936,'Challan Master'!$B$5:$D$124,2,FALSE),""))</f>
        <v/>
      </c>
      <c r="Y936" s="23" t="n"/>
    </row>
    <row r="937">
      <c r="A937" s="22">
        <f>IF(C937="","",ROW()-4)</f>
        <v/>
      </c>
      <c r="B937" s="22">
        <f>IF(C937="","",IF(MONTH(C937)&lt;=3,"Q4",IF(MONTH(C937)&lt;=6,"Q1",IF(MONTH(C937)&lt;=9,"Q2","Q3"))))</f>
        <v/>
      </c>
      <c r="C937" s="26" t="n"/>
      <c r="D937" s="23" t="n"/>
      <c r="E937" s="19" t="n"/>
      <c r="F937" s="22">
        <f>IF(E937="","",IFERROR(VLOOKUP(E937,'Vendor Master'!$B$5:$Q$54,2,FALSE),""))</f>
        <v/>
      </c>
      <c r="G937" s="22">
        <f>IF(E937="","",IFERROR(VLOOKUP(E937,'Vendor Master'!$B$5:$Q$54,4,FALSE),""))</f>
        <v/>
      </c>
      <c r="H937" s="20">
        <f>IF(E937="","",IFERROR(VLOOKUP(G937,'Rate Master'!$B$5:$C$16,2,FALSE),""))</f>
        <v/>
      </c>
      <c r="I937" s="28" t="n"/>
      <c r="J937" s="29">
        <f>IF(E937="","",IFERROR(IF(VLOOKUP(E937,'Vendor Master'!$B$5:$Q$54,12,FALSE)="Y",VLOOKUP(E937,'Vendor Master'!$B$5:$Q$54,14,FALSE),0),""))</f>
        <v/>
      </c>
      <c r="K937" s="30">
        <f>IF(OR(E937="",I937="",J937=""),"",I937*J937)</f>
        <v/>
      </c>
      <c r="L937" s="30">
        <f>IF(OR(E937="",I937=""),"",I937+IF(K937="",0,K937))</f>
        <v/>
      </c>
      <c r="M937" s="25">
        <f>IF(E937="","",IFERROR(IF(F937="",0.2,IF(AND(VLOOKUP(E937,'Vendor Master'!$B$5:$Q$54,7,FALSE)="Y",C937&gt;=VLOOKUP(E937,'Vendor Master'!$B$5:$Q$54,9,FALSE),C937&lt;=VLOOKUP(E937,'Vendor Master'!$B$5:$Q$54,10,FALSE)),VLOOKUP(E937,'Vendor Master'!$B$5:$Q$54,11,FALSE),VLOOKUP(E937,'Vendor Master'!$B$5:$Q$54,6,FALSE))),""))</f>
        <v/>
      </c>
      <c r="N937" s="30">
        <f>IF(OR(E937="",I937="",M937=""),"",I937*M937)</f>
        <v/>
      </c>
      <c r="O937" s="30">
        <f>IF(OR(E937="",L937=""),"",L937-IF(N937="",0,N937))</f>
        <v/>
      </c>
      <c r="P937" s="26" t="n"/>
      <c r="Q937" s="23" t="n"/>
      <c r="R937" s="28" t="n"/>
      <c r="S937" s="22">
        <f>IF(OR(R937="",O937=""),"",IF(ROUND(R937,2)=ROUND(O937,2),"OK","CHECK"))</f>
        <v/>
      </c>
      <c r="T937" s="31">
        <f>IF(OR(R937="",O937=""),"",R937-O937)</f>
        <v/>
      </c>
      <c r="U937" s="19" t="n"/>
      <c r="V937" s="23" t="n"/>
      <c r="W937" s="32">
        <f>IF(V937="","",IFERROR(VLOOKUP(V937,'Challan Master'!$B$5:$D$124,3,FALSE),""))</f>
        <v/>
      </c>
      <c r="X937" s="22">
        <f>IF(V937="","",IFERROR(VLOOKUP(V937,'Challan Master'!$B$5:$D$124,2,FALSE),""))</f>
        <v/>
      </c>
      <c r="Y937" s="23" t="n"/>
    </row>
    <row r="938">
      <c r="A938" s="22">
        <f>IF(C938="","",ROW()-4)</f>
        <v/>
      </c>
      <c r="B938" s="22">
        <f>IF(C938="","",IF(MONTH(C938)&lt;=3,"Q4",IF(MONTH(C938)&lt;=6,"Q1",IF(MONTH(C938)&lt;=9,"Q2","Q3"))))</f>
        <v/>
      </c>
      <c r="C938" s="26" t="n"/>
      <c r="D938" s="23" t="n"/>
      <c r="E938" s="19" t="n"/>
      <c r="F938" s="22">
        <f>IF(E938="","",IFERROR(VLOOKUP(E938,'Vendor Master'!$B$5:$Q$54,2,FALSE),""))</f>
        <v/>
      </c>
      <c r="G938" s="22">
        <f>IF(E938="","",IFERROR(VLOOKUP(E938,'Vendor Master'!$B$5:$Q$54,4,FALSE),""))</f>
        <v/>
      </c>
      <c r="H938" s="20">
        <f>IF(E938="","",IFERROR(VLOOKUP(G938,'Rate Master'!$B$5:$C$16,2,FALSE),""))</f>
        <v/>
      </c>
      <c r="I938" s="28" t="n"/>
      <c r="J938" s="29">
        <f>IF(E938="","",IFERROR(IF(VLOOKUP(E938,'Vendor Master'!$B$5:$Q$54,12,FALSE)="Y",VLOOKUP(E938,'Vendor Master'!$B$5:$Q$54,14,FALSE),0),""))</f>
        <v/>
      </c>
      <c r="K938" s="30">
        <f>IF(OR(E938="",I938="",J938=""),"",I938*J938)</f>
        <v/>
      </c>
      <c r="L938" s="30">
        <f>IF(OR(E938="",I938=""),"",I938+IF(K938="",0,K938))</f>
        <v/>
      </c>
      <c r="M938" s="25">
        <f>IF(E938="","",IFERROR(IF(F938="",0.2,IF(AND(VLOOKUP(E938,'Vendor Master'!$B$5:$Q$54,7,FALSE)="Y",C938&gt;=VLOOKUP(E938,'Vendor Master'!$B$5:$Q$54,9,FALSE),C938&lt;=VLOOKUP(E938,'Vendor Master'!$B$5:$Q$54,10,FALSE)),VLOOKUP(E938,'Vendor Master'!$B$5:$Q$54,11,FALSE),VLOOKUP(E938,'Vendor Master'!$B$5:$Q$54,6,FALSE))),""))</f>
        <v/>
      </c>
      <c r="N938" s="30">
        <f>IF(OR(E938="",I938="",M938=""),"",I938*M938)</f>
        <v/>
      </c>
      <c r="O938" s="30">
        <f>IF(OR(E938="",L938=""),"",L938-IF(N938="",0,N938))</f>
        <v/>
      </c>
      <c r="P938" s="26" t="n"/>
      <c r="Q938" s="23" t="n"/>
      <c r="R938" s="28" t="n"/>
      <c r="S938" s="22">
        <f>IF(OR(R938="",O938=""),"",IF(ROUND(R938,2)=ROUND(O938,2),"OK","CHECK"))</f>
        <v/>
      </c>
      <c r="T938" s="31">
        <f>IF(OR(R938="",O938=""),"",R938-O938)</f>
        <v/>
      </c>
      <c r="U938" s="19" t="n"/>
      <c r="V938" s="23" t="n"/>
      <c r="W938" s="32">
        <f>IF(V938="","",IFERROR(VLOOKUP(V938,'Challan Master'!$B$5:$D$124,3,FALSE),""))</f>
        <v/>
      </c>
      <c r="X938" s="22">
        <f>IF(V938="","",IFERROR(VLOOKUP(V938,'Challan Master'!$B$5:$D$124,2,FALSE),""))</f>
        <v/>
      </c>
      <c r="Y938" s="23" t="n"/>
    </row>
    <row r="939">
      <c r="A939" s="22">
        <f>IF(C939="","",ROW()-4)</f>
        <v/>
      </c>
      <c r="B939" s="22">
        <f>IF(C939="","",IF(MONTH(C939)&lt;=3,"Q4",IF(MONTH(C939)&lt;=6,"Q1",IF(MONTH(C939)&lt;=9,"Q2","Q3"))))</f>
        <v/>
      </c>
      <c r="C939" s="26" t="n"/>
      <c r="D939" s="23" t="n"/>
      <c r="E939" s="19" t="n"/>
      <c r="F939" s="22">
        <f>IF(E939="","",IFERROR(VLOOKUP(E939,'Vendor Master'!$B$5:$Q$54,2,FALSE),""))</f>
        <v/>
      </c>
      <c r="G939" s="22">
        <f>IF(E939="","",IFERROR(VLOOKUP(E939,'Vendor Master'!$B$5:$Q$54,4,FALSE),""))</f>
        <v/>
      </c>
      <c r="H939" s="20">
        <f>IF(E939="","",IFERROR(VLOOKUP(G939,'Rate Master'!$B$5:$C$16,2,FALSE),""))</f>
        <v/>
      </c>
      <c r="I939" s="28" t="n"/>
      <c r="J939" s="29">
        <f>IF(E939="","",IFERROR(IF(VLOOKUP(E939,'Vendor Master'!$B$5:$Q$54,12,FALSE)="Y",VLOOKUP(E939,'Vendor Master'!$B$5:$Q$54,14,FALSE),0),""))</f>
        <v/>
      </c>
      <c r="K939" s="30">
        <f>IF(OR(E939="",I939="",J939=""),"",I939*J939)</f>
        <v/>
      </c>
      <c r="L939" s="30">
        <f>IF(OR(E939="",I939=""),"",I939+IF(K939="",0,K939))</f>
        <v/>
      </c>
      <c r="M939" s="25">
        <f>IF(E939="","",IFERROR(IF(F939="",0.2,IF(AND(VLOOKUP(E939,'Vendor Master'!$B$5:$Q$54,7,FALSE)="Y",C939&gt;=VLOOKUP(E939,'Vendor Master'!$B$5:$Q$54,9,FALSE),C939&lt;=VLOOKUP(E939,'Vendor Master'!$B$5:$Q$54,10,FALSE)),VLOOKUP(E939,'Vendor Master'!$B$5:$Q$54,11,FALSE),VLOOKUP(E939,'Vendor Master'!$B$5:$Q$54,6,FALSE))),""))</f>
        <v/>
      </c>
      <c r="N939" s="30">
        <f>IF(OR(E939="",I939="",M939=""),"",I939*M939)</f>
        <v/>
      </c>
      <c r="O939" s="30">
        <f>IF(OR(E939="",L939=""),"",L939-IF(N939="",0,N939))</f>
        <v/>
      </c>
      <c r="P939" s="26" t="n"/>
      <c r="Q939" s="23" t="n"/>
      <c r="R939" s="28" t="n"/>
      <c r="S939" s="22">
        <f>IF(OR(R939="",O939=""),"",IF(ROUND(R939,2)=ROUND(O939,2),"OK","CHECK"))</f>
        <v/>
      </c>
      <c r="T939" s="31">
        <f>IF(OR(R939="",O939=""),"",R939-O939)</f>
        <v/>
      </c>
      <c r="U939" s="19" t="n"/>
      <c r="V939" s="23" t="n"/>
      <c r="W939" s="32">
        <f>IF(V939="","",IFERROR(VLOOKUP(V939,'Challan Master'!$B$5:$D$124,3,FALSE),""))</f>
        <v/>
      </c>
      <c r="X939" s="22">
        <f>IF(V939="","",IFERROR(VLOOKUP(V939,'Challan Master'!$B$5:$D$124,2,FALSE),""))</f>
        <v/>
      </c>
      <c r="Y939" s="23" t="n"/>
    </row>
    <row r="940">
      <c r="A940" s="22">
        <f>IF(C940="","",ROW()-4)</f>
        <v/>
      </c>
      <c r="B940" s="22">
        <f>IF(C940="","",IF(MONTH(C940)&lt;=3,"Q4",IF(MONTH(C940)&lt;=6,"Q1",IF(MONTH(C940)&lt;=9,"Q2","Q3"))))</f>
        <v/>
      </c>
      <c r="C940" s="26" t="n"/>
      <c r="D940" s="23" t="n"/>
      <c r="E940" s="19" t="n"/>
      <c r="F940" s="22">
        <f>IF(E940="","",IFERROR(VLOOKUP(E940,'Vendor Master'!$B$5:$Q$54,2,FALSE),""))</f>
        <v/>
      </c>
      <c r="G940" s="22">
        <f>IF(E940="","",IFERROR(VLOOKUP(E940,'Vendor Master'!$B$5:$Q$54,4,FALSE),""))</f>
        <v/>
      </c>
      <c r="H940" s="20">
        <f>IF(E940="","",IFERROR(VLOOKUP(G940,'Rate Master'!$B$5:$C$16,2,FALSE),""))</f>
        <v/>
      </c>
      <c r="I940" s="28" t="n"/>
      <c r="J940" s="29">
        <f>IF(E940="","",IFERROR(IF(VLOOKUP(E940,'Vendor Master'!$B$5:$Q$54,12,FALSE)="Y",VLOOKUP(E940,'Vendor Master'!$B$5:$Q$54,14,FALSE),0),""))</f>
        <v/>
      </c>
      <c r="K940" s="30">
        <f>IF(OR(E940="",I940="",J940=""),"",I940*J940)</f>
        <v/>
      </c>
      <c r="L940" s="30">
        <f>IF(OR(E940="",I940=""),"",I940+IF(K940="",0,K940))</f>
        <v/>
      </c>
      <c r="M940" s="25">
        <f>IF(E940="","",IFERROR(IF(F940="",0.2,IF(AND(VLOOKUP(E940,'Vendor Master'!$B$5:$Q$54,7,FALSE)="Y",C940&gt;=VLOOKUP(E940,'Vendor Master'!$B$5:$Q$54,9,FALSE),C940&lt;=VLOOKUP(E940,'Vendor Master'!$B$5:$Q$54,10,FALSE)),VLOOKUP(E940,'Vendor Master'!$B$5:$Q$54,11,FALSE),VLOOKUP(E940,'Vendor Master'!$B$5:$Q$54,6,FALSE))),""))</f>
        <v/>
      </c>
      <c r="N940" s="30">
        <f>IF(OR(E940="",I940="",M940=""),"",I940*M940)</f>
        <v/>
      </c>
      <c r="O940" s="30">
        <f>IF(OR(E940="",L940=""),"",L940-IF(N940="",0,N940))</f>
        <v/>
      </c>
      <c r="P940" s="26" t="n"/>
      <c r="Q940" s="23" t="n"/>
      <c r="R940" s="28" t="n"/>
      <c r="S940" s="22">
        <f>IF(OR(R940="",O940=""),"",IF(ROUND(R940,2)=ROUND(O940,2),"OK","CHECK"))</f>
        <v/>
      </c>
      <c r="T940" s="31">
        <f>IF(OR(R940="",O940=""),"",R940-O940)</f>
        <v/>
      </c>
      <c r="U940" s="19" t="n"/>
      <c r="V940" s="23" t="n"/>
      <c r="W940" s="32">
        <f>IF(V940="","",IFERROR(VLOOKUP(V940,'Challan Master'!$B$5:$D$124,3,FALSE),""))</f>
        <v/>
      </c>
      <c r="X940" s="22">
        <f>IF(V940="","",IFERROR(VLOOKUP(V940,'Challan Master'!$B$5:$D$124,2,FALSE),""))</f>
        <v/>
      </c>
      <c r="Y940" s="23" t="n"/>
    </row>
    <row r="941">
      <c r="A941" s="22">
        <f>IF(C941="","",ROW()-4)</f>
        <v/>
      </c>
      <c r="B941" s="22">
        <f>IF(C941="","",IF(MONTH(C941)&lt;=3,"Q4",IF(MONTH(C941)&lt;=6,"Q1",IF(MONTH(C941)&lt;=9,"Q2","Q3"))))</f>
        <v/>
      </c>
      <c r="C941" s="26" t="n"/>
      <c r="D941" s="23" t="n"/>
      <c r="E941" s="19" t="n"/>
      <c r="F941" s="22">
        <f>IF(E941="","",IFERROR(VLOOKUP(E941,'Vendor Master'!$B$5:$Q$54,2,FALSE),""))</f>
        <v/>
      </c>
      <c r="G941" s="22">
        <f>IF(E941="","",IFERROR(VLOOKUP(E941,'Vendor Master'!$B$5:$Q$54,4,FALSE),""))</f>
        <v/>
      </c>
      <c r="H941" s="20">
        <f>IF(E941="","",IFERROR(VLOOKUP(G941,'Rate Master'!$B$5:$C$16,2,FALSE),""))</f>
        <v/>
      </c>
      <c r="I941" s="28" t="n"/>
      <c r="J941" s="29">
        <f>IF(E941="","",IFERROR(IF(VLOOKUP(E941,'Vendor Master'!$B$5:$Q$54,12,FALSE)="Y",VLOOKUP(E941,'Vendor Master'!$B$5:$Q$54,14,FALSE),0),""))</f>
        <v/>
      </c>
      <c r="K941" s="30">
        <f>IF(OR(E941="",I941="",J941=""),"",I941*J941)</f>
        <v/>
      </c>
      <c r="L941" s="30">
        <f>IF(OR(E941="",I941=""),"",I941+IF(K941="",0,K941))</f>
        <v/>
      </c>
      <c r="M941" s="25">
        <f>IF(E941="","",IFERROR(IF(F941="",0.2,IF(AND(VLOOKUP(E941,'Vendor Master'!$B$5:$Q$54,7,FALSE)="Y",C941&gt;=VLOOKUP(E941,'Vendor Master'!$B$5:$Q$54,9,FALSE),C941&lt;=VLOOKUP(E941,'Vendor Master'!$B$5:$Q$54,10,FALSE)),VLOOKUP(E941,'Vendor Master'!$B$5:$Q$54,11,FALSE),VLOOKUP(E941,'Vendor Master'!$B$5:$Q$54,6,FALSE))),""))</f>
        <v/>
      </c>
      <c r="N941" s="30">
        <f>IF(OR(E941="",I941="",M941=""),"",I941*M941)</f>
        <v/>
      </c>
      <c r="O941" s="30">
        <f>IF(OR(E941="",L941=""),"",L941-IF(N941="",0,N941))</f>
        <v/>
      </c>
      <c r="P941" s="26" t="n"/>
      <c r="Q941" s="23" t="n"/>
      <c r="R941" s="28" t="n"/>
      <c r="S941" s="22">
        <f>IF(OR(R941="",O941=""),"",IF(ROUND(R941,2)=ROUND(O941,2),"OK","CHECK"))</f>
        <v/>
      </c>
      <c r="T941" s="31">
        <f>IF(OR(R941="",O941=""),"",R941-O941)</f>
        <v/>
      </c>
      <c r="U941" s="19" t="n"/>
      <c r="V941" s="23" t="n"/>
      <c r="W941" s="32">
        <f>IF(V941="","",IFERROR(VLOOKUP(V941,'Challan Master'!$B$5:$D$124,3,FALSE),""))</f>
        <v/>
      </c>
      <c r="X941" s="22">
        <f>IF(V941="","",IFERROR(VLOOKUP(V941,'Challan Master'!$B$5:$D$124,2,FALSE),""))</f>
        <v/>
      </c>
      <c r="Y941" s="23" t="n"/>
    </row>
    <row r="942">
      <c r="A942" s="22">
        <f>IF(C942="","",ROW()-4)</f>
        <v/>
      </c>
      <c r="B942" s="22">
        <f>IF(C942="","",IF(MONTH(C942)&lt;=3,"Q4",IF(MONTH(C942)&lt;=6,"Q1",IF(MONTH(C942)&lt;=9,"Q2","Q3"))))</f>
        <v/>
      </c>
      <c r="C942" s="26" t="n"/>
      <c r="D942" s="23" t="n"/>
      <c r="E942" s="19" t="n"/>
      <c r="F942" s="22">
        <f>IF(E942="","",IFERROR(VLOOKUP(E942,'Vendor Master'!$B$5:$Q$54,2,FALSE),""))</f>
        <v/>
      </c>
      <c r="G942" s="22">
        <f>IF(E942="","",IFERROR(VLOOKUP(E942,'Vendor Master'!$B$5:$Q$54,4,FALSE),""))</f>
        <v/>
      </c>
      <c r="H942" s="20">
        <f>IF(E942="","",IFERROR(VLOOKUP(G942,'Rate Master'!$B$5:$C$16,2,FALSE),""))</f>
        <v/>
      </c>
      <c r="I942" s="28" t="n"/>
      <c r="J942" s="29">
        <f>IF(E942="","",IFERROR(IF(VLOOKUP(E942,'Vendor Master'!$B$5:$Q$54,12,FALSE)="Y",VLOOKUP(E942,'Vendor Master'!$B$5:$Q$54,14,FALSE),0),""))</f>
        <v/>
      </c>
      <c r="K942" s="30">
        <f>IF(OR(E942="",I942="",J942=""),"",I942*J942)</f>
        <v/>
      </c>
      <c r="L942" s="30">
        <f>IF(OR(E942="",I942=""),"",I942+IF(K942="",0,K942))</f>
        <v/>
      </c>
      <c r="M942" s="25">
        <f>IF(E942="","",IFERROR(IF(F942="",0.2,IF(AND(VLOOKUP(E942,'Vendor Master'!$B$5:$Q$54,7,FALSE)="Y",C942&gt;=VLOOKUP(E942,'Vendor Master'!$B$5:$Q$54,9,FALSE),C942&lt;=VLOOKUP(E942,'Vendor Master'!$B$5:$Q$54,10,FALSE)),VLOOKUP(E942,'Vendor Master'!$B$5:$Q$54,11,FALSE),VLOOKUP(E942,'Vendor Master'!$B$5:$Q$54,6,FALSE))),""))</f>
        <v/>
      </c>
      <c r="N942" s="30">
        <f>IF(OR(E942="",I942="",M942=""),"",I942*M942)</f>
        <v/>
      </c>
      <c r="O942" s="30">
        <f>IF(OR(E942="",L942=""),"",L942-IF(N942="",0,N942))</f>
        <v/>
      </c>
      <c r="P942" s="26" t="n"/>
      <c r="Q942" s="23" t="n"/>
      <c r="R942" s="28" t="n"/>
      <c r="S942" s="22">
        <f>IF(OR(R942="",O942=""),"",IF(ROUND(R942,2)=ROUND(O942,2),"OK","CHECK"))</f>
        <v/>
      </c>
      <c r="T942" s="31">
        <f>IF(OR(R942="",O942=""),"",R942-O942)</f>
        <v/>
      </c>
      <c r="U942" s="19" t="n"/>
      <c r="V942" s="23" t="n"/>
      <c r="W942" s="32">
        <f>IF(V942="","",IFERROR(VLOOKUP(V942,'Challan Master'!$B$5:$D$124,3,FALSE),""))</f>
        <v/>
      </c>
      <c r="X942" s="22">
        <f>IF(V942="","",IFERROR(VLOOKUP(V942,'Challan Master'!$B$5:$D$124,2,FALSE),""))</f>
        <v/>
      </c>
      <c r="Y942" s="23" t="n"/>
    </row>
    <row r="943">
      <c r="A943" s="22">
        <f>IF(C943="","",ROW()-4)</f>
        <v/>
      </c>
      <c r="B943" s="22">
        <f>IF(C943="","",IF(MONTH(C943)&lt;=3,"Q4",IF(MONTH(C943)&lt;=6,"Q1",IF(MONTH(C943)&lt;=9,"Q2","Q3"))))</f>
        <v/>
      </c>
      <c r="C943" s="26" t="n"/>
      <c r="D943" s="23" t="n"/>
      <c r="E943" s="19" t="n"/>
      <c r="F943" s="22">
        <f>IF(E943="","",IFERROR(VLOOKUP(E943,'Vendor Master'!$B$5:$Q$54,2,FALSE),""))</f>
        <v/>
      </c>
      <c r="G943" s="22">
        <f>IF(E943="","",IFERROR(VLOOKUP(E943,'Vendor Master'!$B$5:$Q$54,4,FALSE),""))</f>
        <v/>
      </c>
      <c r="H943" s="20">
        <f>IF(E943="","",IFERROR(VLOOKUP(G943,'Rate Master'!$B$5:$C$16,2,FALSE),""))</f>
        <v/>
      </c>
      <c r="I943" s="28" t="n"/>
      <c r="J943" s="29">
        <f>IF(E943="","",IFERROR(IF(VLOOKUP(E943,'Vendor Master'!$B$5:$Q$54,12,FALSE)="Y",VLOOKUP(E943,'Vendor Master'!$B$5:$Q$54,14,FALSE),0),""))</f>
        <v/>
      </c>
      <c r="K943" s="30">
        <f>IF(OR(E943="",I943="",J943=""),"",I943*J943)</f>
        <v/>
      </c>
      <c r="L943" s="30">
        <f>IF(OR(E943="",I943=""),"",I943+IF(K943="",0,K943))</f>
        <v/>
      </c>
      <c r="M943" s="25">
        <f>IF(E943="","",IFERROR(IF(F943="",0.2,IF(AND(VLOOKUP(E943,'Vendor Master'!$B$5:$Q$54,7,FALSE)="Y",C943&gt;=VLOOKUP(E943,'Vendor Master'!$B$5:$Q$54,9,FALSE),C943&lt;=VLOOKUP(E943,'Vendor Master'!$B$5:$Q$54,10,FALSE)),VLOOKUP(E943,'Vendor Master'!$B$5:$Q$54,11,FALSE),VLOOKUP(E943,'Vendor Master'!$B$5:$Q$54,6,FALSE))),""))</f>
        <v/>
      </c>
      <c r="N943" s="30">
        <f>IF(OR(E943="",I943="",M943=""),"",I943*M943)</f>
        <v/>
      </c>
      <c r="O943" s="30">
        <f>IF(OR(E943="",L943=""),"",L943-IF(N943="",0,N943))</f>
        <v/>
      </c>
      <c r="P943" s="26" t="n"/>
      <c r="Q943" s="23" t="n"/>
      <c r="R943" s="28" t="n"/>
      <c r="S943" s="22">
        <f>IF(OR(R943="",O943=""),"",IF(ROUND(R943,2)=ROUND(O943,2),"OK","CHECK"))</f>
        <v/>
      </c>
      <c r="T943" s="31">
        <f>IF(OR(R943="",O943=""),"",R943-O943)</f>
        <v/>
      </c>
      <c r="U943" s="19" t="n"/>
      <c r="V943" s="23" t="n"/>
      <c r="W943" s="32">
        <f>IF(V943="","",IFERROR(VLOOKUP(V943,'Challan Master'!$B$5:$D$124,3,FALSE),""))</f>
        <v/>
      </c>
      <c r="X943" s="22">
        <f>IF(V943="","",IFERROR(VLOOKUP(V943,'Challan Master'!$B$5:$D$124,2,FALSE),""))</f>
        <v/>
      </c>
      <c r="Y943" s="23" t="n"/>
    </row>
    <row r="944">
      <c r="A944" s="22">
        <f>IF(C944="","",ROW()-4)</f>
        <v/>
      </c>
      <c r="B944" s="22">
        <f>IF(C944="","",IF(MONTH(C944)&lt;=3,"Q4",IF(MONTH(C944)&lt;=6,"Q1",IF(MONTH(C944)&lt;=9,"Q2","Q3"))))</f>
        <v/>
      </c>
      <c r="C944" s="26" t="n"/>
      <c r="D944" s="23" t="n"/>
      <c r="E944" s="19" t="n"/>
      <c r="F944" s="22">
        <f>IF(E944="","",IFERROR(VLOOKUP(E944,'Vendor Master'!$B$5:$Q$54,2,FALSE),""))</f>
        <v/>
      </c>
      <c r="G944" s="22">
        <f>IF(E944="","",IFERROR(VLOOKUP(E944,'Vendor Master'!$B$5:$Q$54,4,FALSE),""))</f>
        <v/>
      </c>
      <c r="H944" s="20">
        <f>IF(E944="","",IFERROR(VLOOKUP(G944,'Rate Master'!$B$5:$C$16,2,FALSE),""))</f>
        <v/>
      </c>
      <c r="I944" s="28" t="n"/>
      <c r="J944" s="29">
        <f>IF(E944="","",IFERROR(IF(VLOOKUP(E944,'Vendor Master'!$B$5:$Q$54,12,FALSE)="Y",VLOOKUP(E944,'Vendor Master'!$B$5:$Q$54,14,FALSE),0),""))</f>
        <v/>
      </c>
      <c r="K944" s="30">
        <f>IF(OR(E944="",I944="",J944=""),"",I944*J944)</f>
        <v/>
      </c>
      <c r="L944" s="30">
        <f>IF(OR(E944="",I944=""),"",I944+IF(K944="",0,K944))</f>
        <v/>
      </c>
      <c r="M944" s="25">
        <f>IF(E944="","",IFERROR(IF(F944="",0.2,IF(AND(VLOOKUP(E944,'Vendor Master'!$B$5:$Q$54,7,FALSE)="Y",C944&gt;=VLOOKUP(E944,'Vendor Master'!$B$5:$Q$54,9,FALSE),C944&lt;=VLOOKUP(E944,'Vendor Master'!$B$5:$Q$54,10,FALSE)),VLOOKUP(E944,'Vendor Master'!$B$5:$Q$54,11,FALSE),VLOOKUP(E944,'Vendor Master'!$B$5:$Q$54,6,FALSE))),""))</f>
        <v/>
      </c>
      <c r="N944" s="30">
        <f>IF(OR(E944="",I944="",M944=""),"",I944*M944)</f>
        <v/>
      </c>
      <c r="O944" s="30">
        <f>IF(OR(E944="",L944=""),"",L944-IF(N944="",0,N944))</f>
        <v/>
      </c>
      <c r="P944" s="26" t="n"/>
      <c r="Q944" s="23" t="n"/>
      <c r="R944" s="28" t="n"/>
      <c r="S944" s="22">
        <f>IF(OR(R944="",O944=""),"",IF(ROUND(R944,2)=ROUND(O944,2),"OK","CHECK"))</f>
        <v/>
      </c>
      <c r="T944" s="31">
        <f>IF(OR(R944="",O944=""),"",R944-O944)</f>
        <v/>
      </c>
      <c r="U944" s="19" t="n"/>
      <c r="V944" s="23" t="n"/>
      <c r="W944" s="32">
        <f>IF(V944="","",IFERROR(VLOOKUP(V944,'Challan Master'!$B$5:$D$124,3,FALSE),""))</f>
        <v/>
      </c>
      <c r="X944" s="22">
        <f>IF(V944="","",IFERROR(VLOOKUP(V944,'Challan Master'!$B$5:$D$124,2,FALSE),""))</f>
        <v/>
      </c>
      <c r="Y944" s="23" t="n"/>
    </row>
    <row r="945">
      <c r="A945" s="22">
        <f>IF(C945="","",ROW()-4)</f>
        <v/>
      </c>
      <c r="B945" s="22">
        <f>IF(C945="","",IF(MONTH(C945)&lt;=3,"Q4",IF(MONTH(C945)&lt;=6,"Q1",IF(MONTH(C945)&lt;=9,"Q2","Q3"))))</f>
        <v/>
      </c>
      <c r="C945" s="26" t="n"/>
      <c r="D945" s="23" t="n"/>
      <c r="E945" s="19" t="n"/>
      <c r="F945" s="22">
        <f>IF(E945="","",IFERROR(VLOOKUP(E945,'Vendor Master'!$B$5:$Q$54,2,FALSE),""))</f>
        <v/>
      </c>
      <c r="G945" s="22">
        <f>IF(E945="","",IFERROR(VLOOKUP(E945,'Vendor Master'!$B$5:$Q$54,4,FALSE),""))</f>
        <v/>
      </c>
      <c r="H945" s="20">
        <f>IF(E945="","",IFERROR(VLOOKUP(G945,'Rate Master'!$B$5:$C$16,2,FALSE),""))</f>
        <v/>
      </c>
      <c r="I945" s="28" t="n"/>
      <c r="J945" s="29">
        <f>IF(E945="","",IFERROR(IF(VLOOKUP(E945,'Vendor Master'!$B$5:$Q$54,12,FALSE)="Y",VLOOKUP(E945,'Vendor Master'!$B$5:$Q$54,14,FALSE),0),""))</f>
        <v/>
      </c>
      <c r="K945" s="30">
        <f>IF(OR(E945="",I945="",J945=""),"",I945*J945)</f>
        <v/>
      </c>
      <c r="L945" s="30">
        <f>IF(OR(E945="",I945=""),"",I945+IF(K945="",0,K945))</f>
        <v/>
      </c>
      <c r="M945" s="25">
        <f>IF(E945="","",IFERROR(IF(F945="",0.2,IF(AND(VLOOKUP(E945,'Vendor Master'!$B$5:$Q$54,7,FALSE)="Y",C945&gt;=VLOOKUP(E945,'Vendor Master'!$B$5:$Q$54,9,FALSE),C945&lt;=VLOOKUP(E945,'Vendor Master'!$B$5:$Q$54,10,FALSE)),VLOOKUP(E945,'Vendor Master'!$B$5:$Q$54,11,FALSE),VLOOKUP(E945,'Vendor Master'!$B$5:$Q$54,6,FALSE))),""))</f>
        <v/>
      </c>
      <c r="N945" s="30">
        <f>IF(OR(E945="",I945="",M945=""),"",I945*M945)</f>
        <v/>
      </c>
      <c r="O945" s="30">
        <f>IF(OR(E945="",L945=""),"",L945-IF(N945="",0,N945))</f>
        <v/>
      </c>
      <c r="P945" s="26" t="n"/>
      <c r="Q945" s="23" t="n"/>
      <c r="R945" s="28" t="n"/>
      <c r="S945" s="22">
        <f>IF(OR(R945="",O945=""),"",IF(ROUND(R945,2)=ROUND(O945,2),"OK","CHECK"))</f>
        <v/>
      </c>
      <c r="T945" s="31">
        <f>IF(OR(R945="",O945=""),"",R945-O945)</f>
        <v/>
      </c>
      <c r="U945" s="19" t="n"/>
      <c r="V945" s="23" t="n"/>
      <c r="W945" s="32">
        <f>IF(V945="","",IFERROR(VLOOKUP(V945,'Challan Master'!$B$5:$D$124,3,FALSE),""))</f>
        <v/>
      </c>
      <c r="X945" s="22">
        <f>IF(V945="","",IFERROR(VLOOKUP(V945,'Challan Master'!$B$5:$D$124,2,FALSE),""))</f>
        <v/>
      </c>
      <c r="Y945" s="23" t="n"/>
    </row>
    <row r="946">
      <c r="A946" s="22">
        <f>IF(C946="","",ROW()-4)</f>
        <v/>
      </c>
      <c r="B946" s="22">
        <f>IF(C946="","",IF(MONTH(C946)&lt;=3,"Q4",IF(MONTH(C946)&lt;=6,"Q1",IF(MONTH(C946)&lt;=9,"Q2","Q3"))))</f>
        <v/>
      </c>
      <c r="C946" s="26" t="n"/>
      <c r="D946" s="23" t="n"/>
      <c r="E946" s="19" t="n"/>
      <c r="F946" s="22">
        <f>IF(E946="","",IFERROR(VLOOKUP(E946,'Vendor Master'!$B$5:$Q$54,2,FALSE),""))</f>
        <v/>
      </c>
      <c r="G946" s="22">
        <f>IF(E946="","",IFERROR(VLOOKUP(E946,'Vendor Master'!$B$5:$Q$54,4,FALSE),""))</f>
        <v/>
      </c>
      <c r="H946" s="20">
        <f>IF(E946="","",IFERROR(VLOOKUP(G946,'Rate Master'!$B$5:$C$16,2,FALSE),""))</f>
        <v/>
      </c>
      <c r="I946" s="28" t="n"/>
      <c r="J946" s="29">
        <f>IF(E946="","",IFERROR(IF(VLOOKUP(E946,'Vendor Master'!$B$5:$Q$54,12,FALSE)="Y",VLOOKUP(E946,'Vendor Master'!$B$5:$Q$54,14,FALSE),0),""))</f>
        <v/>
      </c>
      <c r="K946" s="30">
        <f>IF(OR(E946="",I946="",J946=""),"",I946*J946)</f>
        <v/>
      </c>
      <c r="L946" s="30">
        <f>IF(OR(E946="",I946=""),"",I946+IF(K946="",0,K946))</f>
        <v/>
      </c>
      <c r="M946" s="25">
        <f>IF(E946="","",IFERROR(IF(F946="",0.2,IF(AND(VLOOKUP(E946,'Vendor Master'!$B$5:$Q$54,7,FALSE)="Y",C946&gt;=VLOOKUP(E946,'Vendor Master'!$B$5:$Q$54,9,FALSE),C946&lt;=VLOOKUP(E946,'Vendor Master'!$B$5:$Q$54,10,FALSE)),VLOOKUP(E946,'Vendor Master'!$B$5:$Q$54,11,FALSE),VLOOKUP(E946,'Vendor Master'!$B$5:$Q$54,6,FALSE))),""))</f>
        <v/>
      </c>
      <c r="N946" s="30">
        <f>IF(OR(E946="",I946="",M946=""),"",I946*M946)</f>
        <v/>
      </c>
      <c r="O946" s="30">
        <f>IF(OR(E946="",L946=""),"",L946-IF(N946="",0,N946))</f>
        <v/>
      </c>
      <c r="P946" s="26" t="n"/>
      <c r="Q946" s="23" t="n"/>
      <c r="R946" s="28" t="n"/>
      <c r="S946" s="22">
        <f>IF(OR(R946="",O946=""),"",IF(ROUND(R946,2)=ROUND(O946,2),"OK","CHECK"))</f>
        <v/>
      </c>
      <c r="T946" s="31">
        <f>IF(OR(R946="",O946=""),"",R946-O946)</f>
        <v/>
      </c>
      <c r="U946" s="19" t="n"/>
      <c r="V946" s="23" t="n"/>
      <c r="W946" s="32">
        <f>IF(V946="","",IFERROR(VLOOKUP(V946,'Challan Master'!$B$5:$D$124,3,FALSE),""))</f>
        <v/>
      </c>
      <c r="X946" s="22">
        <f>IF(V946="","",IFERROR(VLOOKUP(V946,'Challan Master'!$B$5:$D$124,2,FALSE),""))</f>
        <v/>
      </c>
      <c r="Y946" s="23" t="n"/>
    </row>
    <row r="947">
      <c r="A947" s="22">
        <f>IF(C947="","",ROW()-4)</f>
        <v/>
      </c>
      <c r="B947" s="22">
        <f>IF(C947="","",IF(MONTH(C947)&lt;=3,"Q4",IF(MONTH(C947)&lt;=6,"Q1",IF(MONTH(C947)&lt;=9,"Q2","Q3"))))</f>
        <v/>
      </c>
      <c r="C947" s="26" t="n"/>
      <c r="D947" s="23" t="n"/>
      <c r="E947" s="19" t="n"/>
      <c r="F947" s="22">
        <f>IF(E947="","",IFERROR(VLOOKUP(E947,'Vendor Master'!$B$5:$Q$54,2,FALSE),""))</f>
        <v/>
      </c>
      <c r="G947" s="22">
        <f>IF(E947="","",IFERROR(VLOOKUP(E947,'Vendor Master'!$B$5:$Q$54,4,FALSE),""))</f>
        <v/>
      </c>
      <c r="H947" s="20">
        <f>IF(E947="","",IFERROR(VLOOKUP(G947,'Rate Master'!$B$5:$C$16,2,FALSE),""))</f>
        <v/>
      </c>
      <c r="I947" s="28" t="n"/>
      <c r="J947" s="29">
        <f>IF(E947="","",IFERROR(IF(VLOOKUP(E947,'Vendor Master'!$B$5:$Q$54,12,FALSE)="Y",VLOOKUP(E947,'Vendor Master'!$B$5:$Q$54,14,FALSE),0),""))</f>
        <v/>
      </c>
      <c r="K947" s="30">
        <f>IF(OR(E947="",I947="",J947=""),"",I947*J947)</f>
        <v/>
      </c>
      <c r="L947" s="30">
        <f>IF(OR(E947="",I947=""),"",I947+IF(K947="",0,K947))</f>
        <v/>
      </c>
      <c r="M947" s="25">
        <f>IF(E947="","",IFERROR(IF(F947="",0.2,IF(AND(VLOOKUP(E947,'Vendor Master'!$B$5:$Q$54,7,FALSE)="Y",C947&gt;=VLOOKUP(E947,'Vendor Master'!$B$5:$Q$54,9,FALSE),C947&lt;=VLOOKUP(E947,'Vendor Master'!$B$5:$Q$54,10,FALSE)),VLOOKUP(E947,'Vendor Master'!$B$5:$Q$54,11,FALSE),VLOOKUP(E947,'Vendor Master'!$B$5:$Q$54,6,FALSE))),""))</f>
        <v/>
      </c>
      <c r="N947" s="30">
        <f>IF(OR(E947="",I947="",M947=""),"",I947*M947)</f>
        <v/>
      </c>
      <c r="O947" s="30">
        <f>IF(OR(E947="",L947=""),"",L947-IF(N947="",0,N947))</f>
        <v/>
      </c>
      <c r="P947" s="26" t="n"/>
      <c r="Q947" s="23" t="n"/>
      <c r="R947" s="28" t="n"/>
      <c r="S947" s="22">
        <f>IF(OR(R947="",O947=""),"",IF(ROUND(R947,2)=ROUND(O947,2),"OK","CHECK"))</f>
        <v/>
      </c>
      <c r="T947" s="31">
        <f>IF(OR(R947="",O947=""),"",R947-O947)</f>
        <v/>
      </c>
      <c r="U947" s="19" t="n"/>
      <c r="V947" s="23" t="n"/>
      <c r="W947" s="32">
        <f>IF(V947="","",IFERROR(VLOOKUP(V947,'Challan Master'!$B$5:$D$124,3,FALSE),""))</f>
        <v/>
      </c>
      <c r="X947" s="22">
        <f>IF(V947="","",IFERROR(VLOOKUP(V947,'Challan Master'!$B$5:$D$124,2,FALSE),""))</f>
        <v/>
      </c>
      <c r="Y947" s="23" t="n"/>
    </row>
    <row r="948">
      <c r="A948" s="22">
        <f>IF(C948="","",ROW()-4)</f>
        <v/>
      </c>
      <c r="B948" s="22">
        <f>IF(C948="","",IF(MONTH(C948)&lt;=3,"Q4",IF(MONTH(C948)&lt;=6,"Q1",IF(MONTH(C948)&lt;=9,"Q2","Q3"))))</f>
        <v/>
      </c>
      <c r="C948" s="26" t="n"/>
      <c r="D948" s="23" t="n"/>
      <c r="E948" s="19" t="n"/>
      <c r="F948" s="22">
        <f>IF(E948="","",IFERROR(VLOOKUP(E948,'Vendor Master'!$B$5:$Q$54,2,FALSE),""))</f>
        <v/>
      </c>
      <c r="G948" s="22">
        <f>IF(E948="","",IFERROR(VLOOKUP(E948,'Vendor Master'!$B$5:$Q$54,4,FALSE),""))</f>
        <v/>
      </c>
      <c r="H948" s="20">
        <f>IF(E948="","",IFERROR(VLOOKUP(G948,'Rate Master'!$B$5:$C$16,2,FALSE),""))</f>
        <v/>
      </c>
      <c r="I948" s="28" t="n"/>
      <c r="J948" s="29">
        <f>IF(E948="","",IFERROR(IF(VLOOKUP(E948,'Vendor Master'!$B$5:$Q$54,12,FALSE)="Y",VLOOKUP(E948,'Vendor Master'!$B$5:$Q$54,14,FALSE),0),""))</f>
        <v/>
      </c>
      <c r="K948" s="30">
        <f>IF(OR(E948="",I948="",J948=""),"",I948*J948)</f>
        <v/>
      </c>
      <c r="L948" s="30">
        <f>IF(OR(E948="",I948=""),"",I948+IF(K948="",0,K948))</f>
        <v/>
      </c>
      <c r="M948" s="25">
        <f>IF(E948="","",IFERROR(IF(F948="",0.2,IF(AND(VLOOKUP(E948,'Vendor Master'!$B$5:$Q$54,7,FALSE)="Y",C948&gt;=VLOOKUP(E948,'Vendor Master'!$B$5:$Q$54,9,FALSE),C948&lt;=VLOOKUP(E948,'Vendor Master'!$B$5:$Q$54,10,FALSE)),VLOOKUP(E948,'Vendor Master'!$B$5:$Q$54,11,FALSE),VLOOKUP(E948,'Vendor Master'!$B$5:$Q$54,6,FALSE))),""))</f>
        <v/>
      </c>
      <c r="N948" s="30">
        <f>IF(OR(E948="",I948="",M948=""),"",I948*M948)</f>
        <v/>
      </c>
      <c r="O948" s="30">
        <f>IF(OR(E948="",L948=""),"",L948-IF(N948="",0,N948))</f>
        <v/>
      </c>
      <c r="P948" s="26" t="n"/>
      <c r="Q948" s="23" t="n"/>
      <c r="R948" s="28" t="n"/>
      <c r="S948" s="22">
        <f>IF(OR(R948="",O948=""),"",IF(ROUND(R948,2)=ROUND(O948,2),"OK","CHECK"))</f>
        <v/>
      </c>
      <c r="T948" s="31">
        <f>IF(OR(R948="",O948=""),"",R948-O948)</f>
        <v/>
      </c>
      <c r="U948" s="19" t="n"/>
      <c r="V948" s="23" t="n"/>
      <c r="W948" s="32">
        <f>IF(V948="","",IFERROR(VLOOKUP(V948,'Challan Master'!$B$5:$D$124,3,FALSE),""))</f>
        <v/>
      </c>
      <c r="X948" s="22">
        <f>IF(V948="","",IFERROR(VLOOKUP(V948,'Challan Master'!$B$5:$D$124,2,FALSE),""))</f>
        <v/>
      </c>
      <c r="Y948" s="23" t="n"/>
    </row>
    <row r="949">
      <c r="A949" s="22">
        <f>IF(C949="","",ROW()-4)</f>
        <v/>
      </c>
      <c r="B949" s="22">
        <f>IF(C949="","",IF(MONTH(C949)&lt;=3,"Q4",IF(MONTH(C949)&lt;=6,"Q1",IF(MONTH(C949)&lt;=9,"Q2","Q3"))))</f>
        <v/>
      </c>
      <c r="C949" s="26" t="n"/>
      <c r="D949" s="23" t="n"/>
      <c r="E949" s="19" t="n"/>
      <c r="F949" s="22">
        <f>IF(E949="","",IFERROR(VLOOKUP(E949,'Vendor Master'!$B$5:$Q$54,2,FALSE),""))</f>
        <v/>
      </c>
      <c r="G949" s="22">
        <f>IF(E949="","",IFERROR(VLOOKUP(E949,'Vendor Master'!$B$5:$Q$54,4,FALSE),""))</f>
        <v/>
      </c>
      <c r="H949" s="20">
        <f>IF(E949="","",IFERROR(VLOOKUP(G949,'Rate Master'!$B$5:$C$16,2,FALSE),""))</f>
        <v/>
      </c>
      <c r="I949" s="28" t="n"/>
      <c r="J949" s="29">
        <f>IF(E949="","",IFERROR(IF(VLOOKUP(E949,'Vendor Master'!$B$5:$Q$54,12,FALSE)="Y",VLOOKUP(E949,'Vendor Master'!$B$5:$Q$54,14,FALSE),0),""))</f>
        <v/>
      </c>
      <c r="K949" s="30">
        <f>IF(OR(E949="",I949="",J949=""),"",I949*J949)</f>
        <v/>
      </c>
      <c r="L949" s="30">
        <f>IF(OR(E949="",I949=""),"",I949+IF(K949="",0,K949))</f>
        <v/>
      </c>
      <c r="M949" s="25">
        <f>IF(E949="","",IFERROR(IF(F949="",0.2,IF(AND(VLOOKUP(E949,'Vendor Master'!$B$5:$Q$54,7,FALSE)="Y",C949&gt;=VLOOKUP(E949,'Vendor Master'!$B$5:$Q$54,9,FALSE),C949&lt;=VLOOKUP(E949,'Vendor Master'!$B$5:$Q$54,10,FALSE)),VLOOKUP(E949,'Vendor Master'!$B$5:$Q$54,11,FALSE),VLOOKUP(E949,'Vendor Master'!$B$5:$Q$54,6,FALSE))),""))</f>
        <v/>
      </c>
      <c r="N949" s="30">
        <f>IF(OR(E949="",I949="",M949=""),"",I949*M949)</f>
        <v/>
      </c>
      <c r="O949" s="30">
        <f>IF(OR(E949="",L949=""),"",L949-IF(N949="",0,N949))</f>
        <v/>
      </c>
      <c r="P949" s="26" t="n"/>
      <c r="Q949" s="23" t="n"/>
      <c r="R949" s="28" t="n"/>
      <c r="S949" s="22">
        <f>IF(OR(R949="",O949=""),"",IF(ROUND(R949,2)=ROUND(O949,2),"OK","CHECK"))</f>
        <v/>
      </c>
      <c r="T949" s="31">
        <f>IF(OR(R949="",O949=""),"",R949-O949)</f>
        <v/>
      </c>
      <c r="U949" s="19" t="n"/>
      <c r="V949" s="23" t="n"/>
      <c r="W949" s="32">
        <f>IF(V949="","",IFERROR(VLOOKUP(V949,'Challan Master'!$B$5:$D$124,3,FALSE),""))</f>
        <v/>
      </c>
      <c r="X949" s="22">
        <f>IF(V949="","",IFERROR(VLOOKUP(V949,'Challan Master'!$B$5:$D$124,2,FALSE),""))</f>
        <v/>
      </c>
      <c r="Y949" s="23" t="n"/>
    </row>
    <row r="950">
      <c r="A950" s="22">
        <f>IF(C950="","",ROW()-4)</f>
        <v/>
      </c>
      <c r="B950" s="22">
        <f>IF(C950="","",IF(MONTH(C950)&lt;=3,"Q4",IF(MONTH(C950)&lt;=6,"Q1",IF(MONTH(C950)&lt;=9,"Q2","Q3"))))</f>
        <v/>
      </c>
      <c r="C950" s="26" t="n"/>
      <c r="D950" s="23" t="n"/>
      <c r="E950" s="19" t="n"/>
      <c r="F950" s="22">
        <f>IF(E950="","",IFERROR(VLOOKUP(E950,'Vendor Master'!$B$5:$Q$54,2,FALSE),""))</f>
        <v/>
      </c>
      <c r="G950" s="22">
        <f>IF(E950="","",IFERROR(VLOOKUP(E950,'Vendor Master'!$B$5:$Q$54,4,FALSE),""))</f>
        <v/>
      </c>
      <c r="H950" s="20">
        <f>IF(E950="","",IFERROR(VLOOKUP(G950,'Rate Master'!$B$5:$C$16,2,FALSE),""))</f>
        <v/>
      </c>
      <c r="I950" s="28" t="n"/>
      <c r="J950" s="29">
        <f>IF(E950="","",IFERROR(IF(VLOOKUP(E950,'Vendor Master'!$B$5:$Q$54,12,FALSE)="Y",VLOOKUP(E950,'Vendor Master'!$B$5:$Q$54,14,FALSE),0),""))</f>
        <v/>
      </c>
      <c r="K950" s="30">
        <f>IF(OR(E950="",I950="",J950=""),"",I950*J950)</f>
        <v/>
      </c>
      <c r="L950" s="30">
        <f>IF(OR(E950="",I950=""),"",I950+IF(K950="",0,K950))</f>
        <v/>
      </c>
      <c r="M950" s="25">
        <f>IF(E950="","",IFERROR(IF(F950="",0.2,IF(AND(VLOOKUP(E950,'Vendor Master'!$B$5:$Q$54,7,FALSE)="Y",C950&gt;=VLOOKUP(E950,'Vendor Master'!$B$5:$Q$54,9,FALSE),C950&lt;=VLOOKUP(E950,'Vendor Master'!$B$5:$Q$54,10,FALSE)),VLOOKUP(E950,'Vendor Master'!$B$5:$Q$54,11,FALSE),VLOOKUP(E950,'Vendor Master'!$B$5:$Q$54,6,FALSE))),""))</f>
        <v/>
      </c>
      <c r="N950" s="30">
        <f>IF(OR(E950="",I950="",M950=""),"",I950*M950)</f>
        <v/>
      </c>
      <c r="O950" s="30">
        <f>IF(OR(E950="",L950=""),"",L950-IF(N950="",0,N950))</f>
        <v/>
      </c>
      <c r="P950" s="26" t="n"/>
      <c r="Q950" s="23" t="n"/>
      <c r="R950" s="28" t="n"/>
      <c r="S950" s="22">
        <f>IF(OR(R950="",O950=""),"",IF(ROUND(R950,2)=ROUND(O950,2),"OK","CHECK"))</f>
        <v/>
      </c>
      <c r="T950" s="31">
        <f>IF(OR(R950="",O950=""),"",R950-O950)</f>
        <v/>
      </c>
      <c r="U950" s="19" t="n"/>
      <c r="V950" s="23" t="n"/>
      <c r="W950" s="32">
        <f>IF(V950="","",IFERROR(VLOOKUP(V950,'Challan Master'!$B$5:$D$124,3,FALSE),""))</f>
        <v/>
      </c>
      <c r="X950" s="22">
        <f>IF(V950="","",IFERROR(VLOOKUP(V950,'Challan Master'!$B$5:$D$124,2,FALSE),""))</f>
        <v/>
      </c>
      <c r="Y950" s="23" t="n"/>
    </row>
    <row r="951">
      <c r="A951" s="22">
        <f>IF(C951="","",ROW()-4)</f>
        <v/>
      </c>
      <c r="B951" s="22">
        <f>IF(C951="","",IF(MONTH(C951)&lt;=3,"Q4",IF(MONTH(C951)&lt;=6,"Q1",IF(MONTH(C951)&lt;=9,"Q2","Q3"))))</f>
        <v/>
      </c>
      <c r="C951" s="26" t="n"/>
      <c r="D951" s="23" t="n"/>
      <c r="E951" s="19" t="n"/>
      <c r="F951" s="22">
        <f>IF(E951="","",IFERROR(VLOOKUP(E951,'Vendor Master'!$B$5:$Q$54,2,FALSE),""))</f>
        <v/>
      </c>
      <c r="G951" s="22">
        <f>IF(E951="","",IFERROR(VLOOKUP(E951,'Vendor Master'!$B$5:$Q$54,4,FALSE),""))</f>
        <v/>
      </c>
      <c r="H951" s="20">
        <f>IF(E951="","",IFERROR(VLOOKUP(G951,'Rate Master'!$B$5:$C$16,2,FALSE),""))</f>
        <v/>
      </c>
      <c r="I951" s="28" t="n"/>
      <c r="J951" s="29">
        <f>IF(E951="","",IFERROR(IF(VLOOKUP(E951,'Vendor Master'!$B$5:$Q$54,12,FALSE)="Y",VLOOKUP(E951,'Vendor Master'!$B$5:$Q$54,14,FALSE),0),""))</f>
        <v/>
      </c>
      <c r="K951" s="30">
        <f>IF(OR(E951="",I951="",J951=""),"",I951*J951)</f>
        <v/>
      </c>
      <c r="L951" s="30">
        <f>IF(OR(E951="",I951=""),"",I951+IF(K951="",0,K951))</f>
        <v/>
      </c>
      <c r="M951" s="25">
        <f>IF(E951="","",IFERROR(IF(F951="",0.2,IF(AND(VLOOKUP(E951,'Vendor Master'!$B$5:$Q$54,7,FALSE)="Y",C951&gt;=VLOOKUP(E951,'Vendor Master'!$B$5:$Q$54,9,FALSE),C951&lt;=VLOOKUP(E951,'Vendor Master'!$B$5:$Q$54,10,FALSE)),VLOOKUP(E951,'Vendor Master'!$B$5:$Q$54,11,FALSE),VLOOKUP(E951,'Vendor Master'!$B$5:$Q$54,6,FALSE))),""))</f>
        <v/>
      </c>
      <c r="N951" s="30">
        <f>IF(OR(E951="",I951="",M951=""),"",I951*M951)</f>
        <v/>
      </c>
      <c r="O951" s="30">
        <f>IF(OR(E951="",L951=""),"",L951-IF(N951="",0,N951))</f>
        <v/>
      </c>
      <c r="P951" s="26" t="n"/>
      <c r="Q951" s="23" t="n"/>
      <c r="R951" s="28" t="n"/>
      <c r="S951" s="22">
        <f>IF(OR(R951="",O951=""),"",IF(ROUND(R951,2)=ROUND(O951,2),"OK","CHECK"))</f>
        <v/>
      </c>
      <c r="T951" s="31">
        <f>IF(OR(R951="",O951=""),"",R951-O951)</f>
        <v/>
      </c>
      <c r="U951" s="19" t="n"/>
      <c r="V951" s="23" t="n"/>
      <c r="W951" s="32">
        <f>IF(V951="","",IFERROR(VLOOKUP(V951,'Challan Master'!$B$5:$D$124,3,FALSE),""))</f>
        <v/>
      </c>
      <c r="X951" s="22">
        <f>IF(V951="","",IFERROR(VLOOKUP(V951,'Challan Master'!$B$5:$D$124,2,FALSE),""))</f>
        <v/>
      </c>
      <c r="Y951" s="23" t="n"/>
    </row>
    <row r="952">
      <c r="A952" s="22">
        <f>IF(C952="","",ROW()-4)</f>
        <v/>
      </c>
      <c r="B952" s="22">
        <f>IF(C952="","",IF(MONTH(C952)&lt;=3,"Q4",IF(MONTH(C952)&lt;=6,"Q1",IF(MONTH(C952)&lt;=9,"Q2","Q3"))))</f>
        <v/>
      </c>
      <c r="C952" s="26" t="n"/>
      <c r="D952" s="23" t="n"/>
      <c r="E952" s="19" t="n"/>
      <c r="F952" s="22">
        <f>IF(E952="","",IFERROR(VLOOKUP(E952,'Vendor Master'!$B$5:$Q$54,2,FALSE),""))</f>
        <v/>
      </c>
      <c r="G952" s="22">
        <f>IF(E952="","",IFERROR(VLOOKUP(E952,'Vendor Master'!$B$5:$Q$54,4,FALSE),""))</f>
        <v/>
      </c>
      <c r="H952" s="20">
        <f>IF(E952="","",IFERROR(VLOOKUP(G952,'Rate Master'!$B$5:$C$16,2,FALSE),""))</f>
        <v/>
      </c>
      <c r="I952" s="28" t="n"/>
      <c r="J952" s="29">
        <f>IF(E952="","",IFERROR(IF(VLOOKUP(E952,'Vendor Master'!$B$5:$Q$54,12,FALSE)="Y",VLOOKUP(E952,'Vendor Master'!$B$5:$Q$54,14,FALSE),0),""))</f>
        <v/>
      </c>
      <c r="K952" s="30">
        <f>IF(OR(E952="",I952="",J952=""),"",I952*J952)</f>
        <v/>
      </c>
      <c r="L952" s="30">
        <f>IF(OR(E952="",I952=""),"",I952+IF(K952="",0,K952))</f>
        <v/>
      </c>
      <c r="M952" s="25">
        <f>IF(E952="","",IFERROR(IF(F952="",0.2,IF(AND(VLOOKUP(E952,'Vendor Master'!$B$5:$Q$54,7,FALSE)="Y",C952&gt;=VLOOKUP(E952,'Vendor Master'!$B$5:$Q$54,9,FALSE),C952&lt;=VLOOKUP(E952,'Vendor Master'!$B$5:$Q$54,10,FALSE)),VLOOKUP(E952,'Vendor Master'!$B$5:$Q$54,11,FALSE),VLOOKUP(E952,'Vendor Master'!$B$5:$Q$54,6,FALSE))),""))</f>
        <v/>
      </c>
      <c r="N952" s="30">
        <f>IF(OR(E952="",I952="",M952=""),"",I952*M952)</f>
        <v/>
      </c>
      <c r="O952" s="30">
        <f>IF(OR(E952="",L952=""),"",L952-IF(N952="",0,N952))</f>
        <v/>
      </c>
      <c r="P952" s="26" t="n"/>
      <c r="Q952" s="23" t="n"/>
      <c r="R952" s="28" t="n"/>
      <c r="S952" s="22">
        <f>IF(OR(R952="",O952=""),"",IF(ROUND(R952,2)=ROUND(O952,2),"OK","CHECK"))</f>
        <v/>
      </c>
      <c r="T952" s="31">
        <f>IF(OR(R952="",O952=""),"",R952-O952)</f>
        <v/>
      </c>
      <c r="U952" s="19" t="n"/>
      <c r="V952" s="23" t="n"/>
      <c r="W952" s="32">
        <f>IF(V952="","",IFERROR(VLOOKUP(V952,'Challan Master'!$B$5:$D$124,3,FALSE),""))</f>
        <v/>
      </c>
      <c r="X952" s="22">
        <f>IF(V952="","",IFERROR(VLOOKUP(V952,'Challan Master'!$B$5:$D$124,2,FALSE),""))</f>
        <v/>
      </c>
      <c r="Y952" s="23" t="n"/>
    </row>
    <row r="953">
      <c r="A953" s="22">
        <f>IF(C953="","",ROW()-4)</f>
        <v/>
      </c>
      <c r="B953" s="22">
        <f>IF(C953="","",IF(MONTH(C953)&lt;=3,"Q4",IF(MONTH(C953)&lt;=6,"Q1",IF(MONTH(C953)&lt;=9,"Q2","Q3"))))</f>
        <v/>
      </c>
      <c r="C953" s="26" t="n"/>
      <c r="D953" s="23" t="n"/>
      <c r="E953" s="19" t="n"/>
      <c r="F953" s="22">
        <f>IF(E953="","",IFERROR(VLOOKUP(E953,'Vendor Master'!$B$5:$Q$54,2,FALSE),""))</f>
        <v/>
      </c>
      <c r="G953" s="22">
        <f>IF(E953="","",IFERROR(VLOOKUP(E953,'Vendor Master'!$B$5:$Q$54,4,FALSE),""))</f>
        <v/>
      </c>
      <c r="H953" s="20">
        <f>IF(E953="","",IFERROR(VLOOKUP(G953,'Rate Master'!$B$5:$C$16,2,FALSE),""))</f>
        <v/>
      </c>
      <c r="I953" s="28" t="n"/>
      <c r="J953" s="29">
        <f>IF(E953="","",IFERROR(IF(VLOOKUP(E953,'Vendor Master'!$B$5:$Q$54,12,FALSE)="Y",VLOOKUP(E953,'Vendor Master'!$B$5:$Q$54,14,FALSE),0),""))</f>
        <v/>
      </c>
      <c r="K953" s="30">
        <f>IF(OR(E953="",I953="",J953=""),"",I953*J953)</f>
        <v/>
      </c>
      <c r="L953" s="30">
        <f>IF(OR(E953="",I953=""),"",I953+IF(K953="",0,K953))</f>
        <v/>
      </c>
      <c r="M953" s="25">
        <f>IF(E953="","",IFERROR(IF(F953="",0.2,IF(AND(VLOOKUP(E953,'Vendor Master'!$B$5:$Q$54,7,FALSE)="Y",C953&gt;=VLOOKUP(E953,'Vendor Master'!$B$5:$Q$54,9,FALSE),C953&lt;=VLOOKUP(E953,'Vendor Master'!$B$5:$Q$54,10,FALSE)),VLOOKUP(E953,'Vendor Master'!$B$5:$Q$54,11,FALSE),VLOOKUP(E953,'Vendor Master'!$B$5:$Q$54,6,FALSE))),""))</f>
        <v/>
      </c>
      <c r="N953" s="30">
        <f>IF(OR(E953="",I953="",M953=""),"",I953*M953)</f>
        <v/>
      </c>
      <c r="O953" s="30">
        <f>IF(OR(E953="",L953=""),"",L953-IF(N953="",0,N953))</f>
        <v/>
      </c>
      <c r="P953" s="26" t="n"/>
      <c r="Q953" s="23" t="n"/>
      <c r="R953" s="28" t="n"/>
      <c r="S953" s="22">
        <f>IF(OR(R953="",O953=""),"",IF(ROUND(R953,2)=ROUND(O953,2),"OK","CHECK"))</f>
        <v/>
      </c>
      <c r="T953" s="31">
        <f>IF(OR(R953="",O953=""),"",R953-O953)</f>
        <v/>
      </c>
      <c r="U953" s="19" t="n"/>
      <c r="V953" s="23" t="n"/>
      <c r="W953" s="32">
        <f>IF(V953="","",IFERROR(VLOOKUP(V953,'Challan Master'!$B$5:$D$124,3,FALSE),""))</f>
        <v/>
      </c>
      <c r="X953" s="22">
        <f>IF(V953="","",IFERROR(VLOOKUP(V953,'Challan Master'!$B$5:$D$124,2,FALSE),""))</f>
        <v/>
      </c>
      <c r="Y953" s="23" t="n"/>
    </row>
    <row r="954">
      <c r="A954" s="22">
        <f>IF(C954="","",ROW()-4)</f>
        <v/>
      </c>
      <c r="B954" s="22">
        <f>IF(C954="","",IF(MONTH(C954)&lt;=3,"Q4",IF(MONTH(C954)&lt;=6,"Q1",IF(MONTH(C954)&lt;=9,"Q2","Q3"))))</f>
        <v/>
      </c>
      <c r="C954" s="26" t="n"/>
      <c r="D954" s="23" t="n"/>
      <c r="E954" s="19" t="n"/>
      <c r="F954" s="22">
        <f>IF(E954="","",IFERROR(VLOOKUP(E954,'Vendor Master'!$B$5:$Q$54,2,FALSE),""))</f>
        <v/>
      </c>
      <c r="G954" s="22">
        <f>IF(E954="","",IFERROR(VLOOKUP(E954,'Vendor Master'!$B$5:$Q$54,4,FALSE),""))</f>
        <v/>
      </c>
      <c r="H954" s="20">
        <f>IF(E954="","",IFERROR(VLOOKUP(G954,'Rate Master'!$B$5:$C$16,2,FALSE),""))</f>
        <v/>
      </c>
      <c r="I954" s="28" t="n"/>
      <c r="J954" s="29">
        <f>IF(E954="","",IFERROR(IF(VLOOKUP(E954,'Vendor Master'!$B$5:$Q$54,12,FALSE)="Y",VLOOKUP(E954,'Vendor Master'!$B$5:$Q$54,14,FALSE),0),""))</f>
        <v/>
      </c>
      <c r="K954" s="30">
        <f>IF(OR(E954="",I954="",J954=""),"",I954*J954)</f>
        <v/>
      </c>
      <c r="L954" s="30">
        <f>IF(OR(E954="",I954=""),"",I954+IF(K954="",0,K954))</f>
        <v/>
      </c>
      <c r="M954" s="25">
        <f>IF(E954="","",IFERROR(IF(F954="",0.2,IF(AND(VLOOKUP(E954,'Vendor Master'!$B$5:$Q$54,7,FALSE)="Y",C954&gt;=VLOOKUP(E954,'Vendor Master'!$B$5:$Q$54,9,FALSE),C954&lt;=VLOOKUP(E954,'Vendor Master'!$B$5:$Q$54,10,FALSE)),VLOOKUP(E954,'Vendor Master'!$B$5:$Q$54,11,FALSE),VLOOKUP(E954,'Vendor Master'!$B$5:$Q$54,6,FALSE))),""))</f>
        <v/>
      </c>
      <c r="N954" s="30">
        <f>IF(OR(E954="",I954="",M954=""),"",I954*M954)</f>
        <v/>
      </c>
      <c r="O954" s="30">
        <f>IF(OR(E954="",L954=""),"",L954-IF(N954="",0,N954))</f>
        <v/>
      </c>
      <c r="P954" s="26" t="n"/>
      <c r="Q954" s="23" t="n"/>
      <c r="R954" s="28" t="n"/>
      <c r="S954" s="22">
        <f>IF(OR(R954="",O954=""),"",IF(ROUND(R954,2)=ROUND(O954,2),"OK","CHECK"))</f>
        <v/>
      </c>
      <c r="T954" s="31">
        <f>IF(OR(R954="",O954=""),"",R954-O954)</f>
        <v/>
      </c>
      <c r="U954" s="19" t="n"/>
      <c r="V954" s="23" t="n"/>
      <c r="W954" s="32">
        <f>IF(V954="","",IFERROR(VLOOKUP(V954,'Challan Master'!$B$5:$D$124,3,FALSE),""))</f>
        <v/>
      </c>
      <c r="X954" s="22">
        <f>IF(V954="","",IFERROR(VLOOKUP(V954,'Challan Master'!$B$5:$D$124,2,FALSE),""))</f>
        <v/>
      </c>
      <c r="Y954" s="23" t="n"/>
    </row>
    <row r="955">
      <c r="A955" s="22">
        <f>IF(C955="","",ROW()-4)</f>
        <v/>
      </c>
      <c r="B955" s="22">
        <f>IF(C955="","",IF(MONTH(C955)&lt;=3,"Q4",IF(MONTH(C955)&lt;=6,"Q1",IF(MONTH(C955)&lt;=9,"Q2","Q3"))))</f>
        <v/>
      </c>
      <c r="C955" s="26" t="n"/>
      <c r="D955" s="23" t="n"/>
      <c r="E955" s="19" t="n"/>
      <c r="F955" s="22">
        <f>IF(E955="","",IFERROR(VLOOKUP(E955,'Vendor Master'!$B$5:$Q$54,2,FALSE),""))</f>
        <v/>
      </c>
      <c r="G955" s="22">
        <f>IF(E955="","",IFERROR(VLOOKUP(E955,'Vendor Master'!$B$5:$Q$54,4,FALSE),""))</f>
        <v/>
      </c>
      <c r="H955" s="20">
        <f>IF(E955="","",IFERROR(VLOOKUP(G955,'Rate Master'!$B$5:$C$16,2,FALSE),""))</f>
        <v/>
      </c>
      <c r="I955" s="28" t="n"/>
      <c r="J955" s="29">
        <f>IF(E955="","",IFERROR(IF(VLOOKUP(E955,'Vendor Master'!$B$5:$Q$54,12,FALSE)="Y",VLOOKUP(E955,'Vendor Master'!$B$5:$Q$54,14,FALSE),0),""))</f>
        <v/>
      </c>
      <c r="K955" s="30">
        <f>IF(OR(E955="",I955="",J955=""),"",I955*J955)</f>
        <v/>
      </c>
      <c r="L955" s="30">
        <f>IF(OR(E955="",I955=""),"",I955+IF(K955="",0,K955))</f>
        <v/>
      </c>
      <c r="M955" s="25">
        <f>IF(E955="","",IFERROR(IF(F955="",0.2,IF(AND(VLOOKUP(E955,'Vendor Master'!$B$5:$Q$54,7,FALSE)="Y",C955&gt;=VLOOKUP(E955,'Vendor Master'!$B$5:$Q$54,9,FALSE),C955&lt;=VLOOKUP(E955,'Vendor Master'!$B$5:$Q$54,10,FALSE)),VLOOKUP(E955,'Vendor Master'!$B$5:$Q$54,11,FALSE),VLOOKUP(E955,'Vendor Master'!$B$5:$Q$54,6,FALSE))),""))</f>
        <v/>
      </c>
      <c r="N955" s="30">
        <f>IF(OR(E955="",I955="",M955=""),"",I955*M955)</f>
        <v/>
      </c>
      <c r="O955" s="30">
        <f>IF(OR(E955="",L955=""),"",L955-IF(N955="",0,N955))</f>
        <v/>
      </c>
      <c r="P955" s="26" t="n"/>
      <c r="Q955" s="23" t="n"/>
      <c r="R955" s="28" t="n"/>
      <c r="S955" s="22">
        <f>IF(OR(R955="",O955=""),"",IF(ROUND(R955,2)=ROUND(O955,2),"OK","CHECK"))</f>
        <v/>
      </c>
      <c r="T955" s="31">
        <f>IF(OR(R955="",O955=""),"",R955-O955)</f>
        <v/>
      </c>
      <c r="U955" s="19" t="n"/>
      <c r="V955" s="23" t="n"/>
      <c r="W955" s="32">
        <f>IF(V955="","",IFERROR(VLOOKUP(V955,'Challan Master'!$B$5:$D$124,3,FALSE),""))</f>
        <v/>
      </c>
      <c r="X955" s="22">
        <f>IF(V955="","",IFERROR(VLOOKUP(V955,'Challan Master'!$B$5:$D$124,2,FALSE),""))</f>
        <v/>
      </c>
      <c r="Y955" s="23" t="n"/>
    </row>
    <row r="956">
      <c r="A956" s="22">
        <f>IF(C956="","",ROW()-4)</f>
        <v/>
      </c>
      <c r="B956" s="22">
        <f>IF(C956="","",IF(MONTH(C956)&lt;=3,"Q4",IF(MONTH(C956)&lt;=6,"Q1",IF(MONTH(C956)&lt;=9,"Q2","Q3"))))</f>
        <v/>
      </c>
      <c r="C956" s="26" t="n"/>
      <c r="D956" s="23" t="n"/>
      <c r="E956" s="19" t="n"/>
      <c r="F956" s="22">
        <f>IF(E956="","",IFERROR(VLOOKUP(E956,'Vendor Master'!$B$5:$Q$54,2,FALSE),""))</f>
        <v/>
      </c>
      <c r="G956" s="22">
        <f>IF(E956="","",IFERROR(VLOOKUP(E956,'Vendor Master'!$B$5:$Q$54,4,FALSE),""))</f>
        <v/>
      </c>
      <c r="H956" s="20">
        <f>IF(E956="","",IFERROR(VLOOKUP(G956,'Rate Master'!$B$5:$C$16,2,FALSE),""))</f>
        <v/>
      </c>
      <c r="I956" s="28" t="n"/>
      <c r="J956" s="29">
        <f>IF(E956="","",IFERROR(IF(VLOOKUP(E956,'Vendor Master'!$B$5:$Q$54,12,FALSE)="Y",VLOOKUP(E956,'Vendor Master'!$B$5:$Q$54,14,FALSE),0),""))</f>
        <v/>
      </c>
      <c r="K956" s="30">
        <f>IF(OR(E956="",I956="",J956=""),"",I956*J956)</f>
        <v/>
      </c>
      <c r="L956" s="30">
        <f>IF(OR(E956="",I956=""),"",I956+IF(K956="",0,K956))</f>
        <v/>
      </c>
      <c r="M956" s="25">
        <f>IF(E956="","",IFERROR(IF(F956="",0.2,IF(AND(VLOOKUP(E956,'Vendor Master'!$B$5:$Q$54,7,FALSE)="Y",C956&gt;=VLOOKUP(E956,'Vendor Master'!$B$5:$Q$54,9,FALSE),C956&lt;=VLOOKUP(E956,'Vendor Master'!$B$5:$Q$54,10,FALSE)),VLOOKUP(E956,'Vendor Master'!$B$5:$Q$54,11,FALSE),VLOOKUP(E956,'Vendor Master'!$B$5:$Q$54,6,FALSE))),""))</f>
        <v/>
      </c>
      <c r="N956" s="30">
        <f>IF(OR(E956="",I956="",M956=""),"",I956*M956)</f>
        <v/>
      </c>
      <c r="O956" s="30">
        <f>IF(OR(E956="",L956=""),"",L956-IF(N956="",0,N956))</f>
        <v/>
      </c>
      <c r="P956" s="26" t="n"/>
      <c r="Q956" s="23" t="n"/>
      <c r="R956" s="28" t="n"/>
      <c r="S956" s="22">
        <f>IF(OR(R956="",O956=""),"",IF(ROUND(R956,2)=ROUND(O956,2),"OK","CHECK"))</f>
        <v/>
      </c>
      <c r="T956" s="31">
        <f>IF(OR(R956="",O956=""),"",R956-O956)</f>
        <v/>
      </c>
      <c r="U956" s="19" t="n"/>
      <c r="V956" s="23" t="n"/>
      <c r="W956" s="32">
        <f>IF(V956="","",IFERROR(VLOOKUP(V956,'Challan Master'!$B$5:$D$124,3,FALSE),""))</f>
        <v/>
      </c>
      <c r="X956" s="22">
        <f>IF(V956="","",IFERROR(VLOOKUP(V956,'Challan Master'!$B$5:$D$124,2,FALSE),""))</f>
        <v/>
      </c>
      <c r="Y956" s="23" t="n"/>
    </row>
    <row r="957">
      <c r="A957" s="22">
        <f>IF(C957="","",ROW()-4)</f>
        <v/>
      </c>
      <c r="B957" s="22">
        <f>IF(C957="","",IF(MONTH(C957)&lt;=3,"Q4",IF(MONTH(C957)&lt;=6,"Q1",IF(MONTH(C957)&lt;=9,"Q2","Q3"))))</f>
        <v/>
      </c>
      <c r="C957" s="26" t="n"/>
      <c r="D957" s="23" t="n"/>
      <c r="E957" s="19" t="n"/>
      <c r="F957" s="22">
        <f>IF(E957="","",IFERROR(VLOOKUP(E957,'Vendor Master'!$B$5:$Q$54,2,FALSE),""))</f>
        <v/>
      </c>
      <c r="G957" s="22">
        <f>IF(E957="","",IFERROR(VLOOKUP(E957,'Vendor Master'!$B$5:$Q$54,4,FALSE),""))</f>
        <v/>
      </c>
      <c r="H957" s="20">
        <f>IF(E957="","",IFERROR(VLOOKUP(G957,'Rate Master'!$B$5:$C$16,2,FALSE),""))</f>
        <v/>
      </c>
      <c r="I957" s="28" t="n"/>
      <c r="J957" s="29">
        <f>IF(E957="","",IFERROR(IF(VLOOKUP(E957,'Vendor Master'!$B$5:$Q$54,12,FALSE)="Y",VLOOKUP(E957,'Vendor Master'!$B$5:$Q$54,14,FALSE),0),""))</f>
        <v/>
      </c>
      <c r="K957" s="30">
        <f>IF(OR(E957="",I957="",J957=""),"",I957*J957)</f>
        <v/>
      </c>
      <c r="L957" s="30">
        <f>IF(OR(E957="",I957=""),"",I957+IF(K957="",0,K957))</f>
        <v/>
      </c>
      <c r="M957" s="25">
        <f>IF(E957="","",IFERROR(IF(F957="",0.2,IF(AND(VLOOKUP(E957,'Vendor Master'!$B$5:$Q$54,7,FALSE)="Y",C957&gt;=VLOOKUP(E957,'Vendor Master'!$B$5:$Q$54,9,FALSE),C957&lt;=VLOOKUP(E957,'Vendor Master'!$B$5:$Q$54,10,FALSE)),VLOOKUP(E957,'Vendor Master'!$B$5:$Q$54,11,FALSE),VLOOKUP(E957,'Vendor Master'!$B$5:$Q$54,6,FALSE))),""))</f>
        <v/>
      </c>
      <c r="N957" s="30">
        <f>IF(OR(E957="",I957="",M957=""),"",I957*M957)</f>
        <v/>
      </c>
      <c r="O957" s="30">
        <f>IF(OR(E957="",L957=""),"",L957-IF(N957="",0,N957))</f>
        <v/>
      </c>
      <c r="P957" s="26" t="n"/>
      <c r="Q957" s="23" t="n"/>
      <c r="R957" s="28" t="n"/>
      <c r="S957" s="22">
        <f>IF(OR(R957="",O957=""),"",IF(ROUND(R957,2)=ROUND(O957,2),"OK","CHECK"))</f>
        <v/>
      </c>
      <c r="T957" s="31">
        <f>IF(OR(R957="",O957=""),"",R957-O957)</f>
        <v/>
      </c>
      <c r="U957" s="19" t="n"/>
      <c r="V957" s="23" t="n"/>
      <c r="W957" s="32">
        <f>IF(V957="","",IFERROR(VLOOKUP(V957,'Challan Master'!$B$5:$D$124,3,FALSE),""))</f>
        <v/>
      </c>
      <c r="X957" s="22">
        <f>IF(V957="","",IFERROR(VLOOKUP(V957,'Challan Master'!$B$5:$D$124,2,FALSE),""))</f>
        <v/>
      </c>
      <c r="Y957" s="23" t="n"/>
    </row>
    <row r="958">
      <c r="A958" s="22">
        <f>IF(C958="","",ROW()-4)</f>
        <v/>
      </c>
      <c r="B958" s="22">
        <f>IF(C958="","",IF(MONTH(C958)&lt;=3,"Q4",IF(MONTH(C958)&lt;=6,"Q1",IF(MONTH(C958)&lt;=9,"Q2","Q3"))))</f>
        <v/>
      </c>
      <c r="C958" s="26" t="n"/>
      <c r="D958" s="23" t="n"/>
      <c r="E958" s="19" t="n"/>
      <c r="F958" s="22">
        <f>IF(E958="","",IFERROR(VLOOKUP(E958,'Vendor Master'!$B$5:$Q$54,2,FALSE),""))</f>
        <v/>
      </c>
      <c r="G958" s="22">
        <f>IF(E958="","",IFERROR(VLOOKUP(E958,'Vendor Master'!$B$5:$Q$54,4,FALSE),""))</f>
        <v/>
      </c>
      <c r="H958" s="20">
        <f>IF(E958="","",IFERROR(VLOOKUP(G958,'Rate Master'!$B$5:$C$16,2,FALSE),""))</f>
        <v/>
      </c>
      <c r="I958" s="28" t="n"/>
      <c r="J958" s="29">
        <f>IF(E958="","",IFERROR(IF(VLOOKUP(E958,'Vendor Master'!$B$5:$Q$54,12,FALSE)="Y",VLOOKUP(E958,'Vendor Master'!$B$5:$Q$54,14,FALSE),0),""))</f>
        <v/>
      </c>
      <c r="K958" s="30">
        <f>IF(OR(E958="",I958="",J958=""),"",I958*J958)</f>
        <v/>
      </c>
      <c r="L958" s="30">
        <f>IF(OR(E958="",I958=""),"",I958+IF(K958="",0,K958))</f>
        <v/>
      </c>
      <c r="M958" s="25">
        <f>IF(E958="","",IFERROR(IF(F958="",0.2,IF(AND(VLOOKUP(E958,'Vendor Master'!$B$5:$Q$54,7,FALSE)="Y",C958&gt;=VLOOKUP(E958,'Vendor Master'!$B$5:$Q$54,9,FALSE),C958&lt;=VLOOKUP(E958,'Vendor Master'!$B$5:$Q$54,10,FALSE)),VLOOKUP(E958,'Vendor Master'!$B$5:$Q$54,11,FALSE),VLOOKUP(E958,'Vendor Master'!$B$5:$Q$54,6,FALSE))),""))</f>
        <v/>
      </c>
      <c r="N958" s="30">
        <f>IF(OR(E958="",I958="",M958=""),"",I958*M958)</f>
        <v/>
      </c>
      <c r="O958" s="30">
        <f>IF(OR(E958="",L958=""),"",L958-IF(N958="",0,N958))</f>
        <v/>
      </c>
      <c r="P958" s="26" t="n"/>
      <c r="Q958" s="23" t="n"/>
      <c r="R958" s="28" t="n"/>
      <c r="S958" s="22">
        <f>IF(OR(R958="",O958=""),"",IF(ROUND(R958,2)=ROUND(O958,2),"OK","CHECK"))</f>
        <v/>
      </c>
      <c r="T958" s="31">
        <f>IF(OR(R958="",O958=""),"",R958-O958)</f>
        <v/>
      </c>
      <c r="U958" s="19" t="n"/>
      <c r="V958" s="23" t="n"/>
      <c r="W958" s="32">
        <f>IF(V958="","",IFERROR(VLOOKUP(V958,'Challan Master'!$B$5:$D$124,3,FALSE),""))</f>
        <v/>
      </c>
      <c r="X958" s="22">
        <f>IF(V958="","",IFERROR(VLOOKUP(V958,'Challan Master'!$B$5:$D$124,2,FALSE),""))</f>
        <v/>
      </c>
      <c r="Y958" s="23" t="n"/>
    </row>
    <row r="959">
      <c r="A959" s="22">
        <f>IF(C959="","",ROW()-4)</f>
        <v/>
      </c>
      <c r="B959" s="22">
        <f>IF(C959="","",IF(MONTH(C959)&lt;=3,"Q4",IF(MONTH(C959)&lt;=6,"Q1",IF(MONTH(C959)&lt;=9,"Q2","Q3"))))</f>
        <v/>
      </c>
      <c r="C959" s="26" t="n"/>
      <c r="D959" s="23" t="n"/>
      <c r="E959" s="19" t="n"/>
      <c r="F959" s="22">
        <f>IF(E959="","",IFERROR(VLOOKUP(E959,'Vendor Master'!$B$5:$Q$54,2,FALSE),""))</f>
        <v/>
      </c>
      <c r="G959" s="22">
        <f>IF(E959="","",IFERROR(VLOOKUP(E959,'Vendor Master'!$B$5:$Q$54,4,FALSE),""))</f>
        <v/>
      </c>
      <c r="H959" s="20">
        <f>IF(E959="","",IFERROR(VLOOKUP(G959,'Rate Master'!$B$5:$C$16,2,FALSE),""))</f>
        <v/>
      </c>
      <c r="I959" s="28" t="n"/>
      <c r="J959" s="29">
        <f>IF(E959="","",IFERROR(IF(VLOOKUP(E959,'Vendor Master'!$B$5:$Q$54,12,FALSE)="Y",VLOOKUP(E959,'Vendor Master'!$B$5:$Q$54,14,FALSE),0),""))</f>
        <v/>
      </c>
      <c r="K959" s="30">
        <f>IF(OR(E959="",I959="",J959=""),"",I959*J959)</f>
        <v/>
      </c>
      <c r="L959" s="30">
        <f>IF(OR(E959="",I959=""),"",I959+IF(K959="",0,K959))</f>
        <v/>
      </c>
      <c r="M959" s="25">
        <f>IF(E959="","",IFERROR(IF(F959="",0.2,IF(AND(VLOOKUP(E959,'Vendor Master'!$B$5:$Q$54,7,FALSE)="Y",C959&gt;=VLOOKUP(E959,'Vendor Master'!$B$5:$Q$54,9,FALSE),C959&lt;=VLOOKUP(E959,'Vendor Master'!$B$5:$Q$54,10,FALSE)),VLOOKUP(E959,'Vendor Master'!$B$5:$Q$54,11,FALSE),VLOOKUP(E959,'Vendor Master'!$B$5:$Q$54,6,FALSE))),""))</f>
        <v/>
      </c>
      <c r="N959" s="30">
        <f>IF(OR(E959="",I959="",M959=""),"",I959*M959)</f>
        <v/>
      </c>
      <c r="O959" s="30">
        <f>IF(OR(E959="",L959=""),"",L959-IF(N959="",0,N959))</f>
        <v/>
      </c>
      <c r="P959" s="26" t="n"/>
      <c r="Q959" s="23" t="n"/>
      <c r="R959" s="28" t="n"/>
      <c r="S959" s="22">
        <f>IF(OR(R959="",O959=""),"",IF(ROUND(R959,2)=ROUND(O959,2),"OK","CHECK"))</f>
        <v/>
      </c>
      <c r="T959" s="31">
        <f>IF(OR(R959="",O959=""),"",R959-O959)</f>
        <v/>
      </c>
      <c r="U959" s="19" t="n"/>
      <c r="V959" s="23" t="n"/>
      <c r="W959" s="32">
        <f>IF(V959="","",IFERROR(VLOOKUP(V959,'Challan Master'!$B$5:$D$124,3,FALSE),""))</f>
        <v/>
      </c>
      <c r="X959" s="22">
        <f>IF(V959="","",IFERROR(VLOOKUP(V959,'Challan Master'!$B$5:$D$124,2,FALSE),""))</f>
        <v/>
      </c>
      <c r="Y959" s="23" t="n"/>
    </row>
    <row r="960">
      <c r="A960" s="22">
        <f>IF(C960="","",ROW()-4)</f>
        <v/>
      </c>
      <c r="B960" s="22">
        <f>IF(C960="","",IF(MONTH(C960)&lt;=3,"Q4",IF(MONTH(C960)&lt;=6,"Q1",IF(MONTH(C960)&lt;=9,"Q2","Q3"))))</f>
        <v/>
      </c>
      <c r="C960" s="26" t="n"/>
      <c r="D960" s="23" t="n"/>
      <c r="E960" s="19" t="n"/>
      <c r="F960" s="22">
        <f>IF(E960="","",IFERROR(VLOOKUP(E960,'Vendor Master'!$B$5:$Q$54,2,FALSE),""))</f>
        <v/>
      </c>
      <c r="G960" s="22">
        <f>IF(E960="","",IFERROR(VLOOKUP(E960,'Vendor Master'!$B$5:$Q$54,4,FALSE),""))</f>
        <v/>
      </c>
      <c r="H960" s="20">
        <f>IF(E960="","",IFERROR(VLOOKUP(G960,'Rate Master'!$B$5:$C$16,2,FALSE),""))</f>
        <v/>
      </c>
      <c r="I960" s="28" t="n"/>
      <c r="J960" s="29">
        <f>IF(E960="","",IFERROR(IF(VLOOKUP(E960,'Vendor Master'!$B$5:$Q$54,12,FALSE)="Y",VLOOKUP(E960,'Vendor Master'!$B$5:$Q$54,14,FALSE),0),""))</f>
        <v/>
      </c>
      <c r="K960" s="30">
        <f>IF(OR(E960="",I960="",J960=""),"",I960*J960)</f>
        <v/>
      </c>
      <c r="L960" s="30">
        <f>IF(OR(E960="",I960=""),"",I960+IF(K960="",0,K960))</f>
        <v/>
      </c>
      <c r="M960" s="25">
        <f>IF(E960="","",IFERROR(IF(F960="",0.2,IF(AND(VLOOKUP(E960,'Vendor Master'!$B$5:$Q$54,7,FALSE)="Y",C960&gt;=VLOOKUP(E960,'Vendor Master'!$B$5:$Q$54,9,FALSE),C960&lt;=VLOOKUP(E960,'Vendor Master'!$B$5:$Q$54,10,FALSE)),VLOOKUP(E960,'Vendor Master'!$B$5:$Q$54,11,FALSE),VLOOKUP(E960,'Vendor Master'!$B$5:$Q$54,6,FALSE))),""))</f>
        <v/>
      </c>
      <c r="N960" s="30">
        <f>IF(OR(E960="",I960="",M960=""),"",I960*M960)</f>
        <v/>
      </c>
      <c r="O960" s="30">
        <f>IF(OR(E960="",L960=""),"",L960-IF(N960="",0,N960))</f>
        <v/>
      </c>
      <c r="P960" s="26" t="n"/>
      <c r="Q960" s="23" t="n"/>
      <c r="R960" s="28" t="n"/>
      <c r="S960" s="22">
        <f>IF(OR(R960="",O960=""),"",IF(ROUND(R960,2)=ROUND(O960,2),"OK","CHECK"))</f>
        <v/>
      </c>
      <c r="T960" s="31">
        <f>IF(OR(R960="",O960=""),"",R960-O960)</f>
        <v/>
      </c>
      <c r="U960" s="19" t="n"/>
      <c r="V960" s="23" t="n"/>
      <c r="W960" s="32">
        <f>IF(V960="","",IFERROR(VLOOKUP(V960,'Challan Master'!$B$5:$D$124,3,FALSE),""))</f>
        <v/>
      </c>
      <c r="X960" s="22">
        <f>IF(V960="","",IFERROR(VLOOKUP(V960,'Challan Master'!$B$5:$D$124,2,FALSE),""))</f>
        <v/>
      </c>
      <c r="Y960" s="23" t="n"/>
    </row>
    <row r="961">
      <c r="A961" s="22">
        <f>IF(C961="","",ROW()-4)</f>
        <v/>
      </c>
      <c r="B961" s="22">
        <f>IF(C961="","",IF(MONTH(C961)&lt;=3,"Q4",IF(MONTH(C961)&lt;=6,"Q1",IF(MONTH(C961)&lt;=9,"Q2","Q3"))))</f>
        <v/>
      </c>
      <c r="C961" s="26" t="n"/>
      <c r="D961" s="23" t="n"/>
      <c r="E961" s="19" t="n"/>
      <c r="F961" s="22">
        <f>IF(E961="","",IFERROR(VLOOKUP(E961,'Vendor Master'!$B$5:$Q$54,2,FALSE),""))</f>
        <v/>
      </c>
      <c r="G961" s="22">
        <f>IF(E961="","",IFERROR(VLOOKUP(E961,'Vendor Master'!$B$5:$Q$54,4,FALSE),""))</f>
        <v/>
      </c>
      <c r="H961" s="20">
        <f>IF(E961="","",IFERROR(VLOOKUP(G961,'Rate Master'!$B$5:$C$16,2,FALSE),""))</f>
        <v/>
      </c>
      <c r="I961" s="28" t="n"/>
      <c r="J961" s="29">
        <f>IF(E961="","",IFERROR(IF(VLOOKUP(E961,'Vendor Master'!$B$5:$Q$54,12,FALSE)="Y",VLOOKUP(E961,'Vendor Master'!$B$5:$Q$54,14,FALSE),0),""))</f>
        <v/>
      </c>
      <c r="K961" s="30">
        <f>IF(OR(E961="",I961="",J961=""),"",I961*J961)</f>
        <v/>
      </c>
      <c r="L961" s="30">
        <f>IF(OR(E961="",I961=""),"",I961+IF(K961="",0,K961))</f>
        <v/>
      </c>
      <c r="M961" s="25">
        <f>IF(E961="","",IFERROR(IF(F961="",0.2,IF(AND(VLOOKUP(E961,'Vendor Master'!$B$5:$Q$54,7,FALSE)="Y",C961&gt;=VLOOKUP(E961,'Vendor Master'!$B$5:$Q$54,9,FALSE),C961&lt;=VLOOKUP(E961,'Vendor Master'!$B$5:$Q$54,10,FALSE)),VLOOKUP(E961,'Vendor Master'!$B$5:$Q$54,11,FALSE),VLOOKUP(E961,'Vendor Master'!$B$5:$Q$54,6,FALSE))),""))</f>
        <v/>
      </c>
      <c r="N961" s="30">
        <f>IF(OR(E961="",I961="",M961=""),"",I961*M961)</f>
        <v/>
      </c>
      <c r="O961" s="30">
        <f>IF(OR(E961="",L961=""),"",L961-IF(N961="",0,N961))</f>
        <v/>
      </c>
      <c r="P961" s="26" t="n"/>
      <c r="Q961" s="23" t="n"/>
      <c r="R961" s="28" t="n"/>
      <c r="S961" s="22">
        <f>IF(OR(R961="",O961=""),"",IF(ROUND(R961,2)=ROUND(O961,2),"OK","CHECK"))</f>
        <v/>
      </c>
      <c r="T961" s="31">
        <f>IF(OR(R961="",O961=""),"",R961-O961)</f>
        <v/>
      </c>
      <c r="U961" s="19" t="n"/>
      <c r="V961" s="23" t="n"/>
      <c r="W961" s="32">
        <f>IF(V961="","",IFERROR(VLOOKUP(V961,'Challan Master'!$B$5:$D$124,3,FALSE),""))</f>
        <v/>
      </c>
      <c r="X961" s="22">
        <f>IF(V961="","",IFERROR(VLOOKUP(V961,'Challan Master'!$B$5:$D$124,2,FALSE),""))</f>
        <v/>
      </c>
      <c r="Y961" s="23" t="n"/>
    </row>
    <row r="962">
      <c r="A962" s="22">
        <f>IF(C962="","",ROW()-4)</f>
        <v/>
      </c>
      <c r="B962" s="22">
        <f>IF(C962="","",IF(MONTH(C962)&lt;=3,"Q4",IF(MONTH(C962)&lt;=6,"Q1",IF(MONTH(C962)&lt;=9,"Q2","Q3"))))</f>
        <v/>
      </c>
      <c r="C962" s="26" t="n"/>
      <c r="D962" s="23" t="n"/>
      <c r="E962" s="19" t="n"/>
      <c r="F962" s="22">
        <f>IF(E962="","",IFERROR(VLOOKUP(E962,'Vendor Master'!$B$5:$Q$54,2,FALSE),""))</f>
        <v/>
      </c>
      <c r="G962" s="22">
        <f>IF(E962="","",IFERROR(VLOOKUP(E962,'Vendor Master'!$B$5:$Q$54,4,FALSE),""))</f>
        <v/>
      </c>
      <c r="H962" s="20">
        <f>IF(E962="","",IFERROR(VLOOKUP(G962,'Rate Master'!$B$5:$C$16,2,FALSE),""))</f>
        <v/>
      </c>
      <c r="I962" s="28" t="n"/>
      <c r="J962" s="29">
        <f>IF(E962="","",IFERROR(IF(VLOOKUP(E962,'Vendor Master'!$B$5:$Q$54,12,FALSE)="Y",VLOOKUP(E962,'Vendor Master'!$B$5:$Q$54,14,FALSE),0),""))</f>
        <v/>
      </c>
      <c r="K962" s="30">
        <f>IF(OR(E962="",I962="",J962=""),"",I962*J962)</f>
        <v/>
      </c>
      <c r="L962" s="30">
        <f>IF(OR(E962="",I962=""),"",I962+IF(K962="",0,K962))</f>
        <v/>
      </c>
      <c r="M962" s="25">
        <f>IF(E962="","",IFERROR(IF(F962="",0.2,IF(AND(VLOOKUP(E962,'Vendor Master'!$B$5:$Q$54,7,FALSE)="Y",C962&gt;=VLOOKUP(E962,'Vendor Master'!$B$5:$Q$54,9,FALSE),C962&lt;=VLOOKUP(E962,'Vendor Master'!$B$5:$Q$54,10,FALSE)),VLOOKUP(E962,'Vendor Master'!$B$5:$Q$54,11,FALSE),VLOOKUP(E962,'Vendor Master'!$B$5:$Q$54,6,FALSE))),""))</f>
        <v/>
      </c>
      <c r="N962" s="30">
        <f>IF(OR(E962="",I962="",M962=""),"",I962*M962)</f>
        <v/>
      </c>
      <c r="O962" s="30">
        <f>IF(OR(E962="",L962=""),"",L962-IF(N962="",0,N962))</f>
        <v/>
      </c>
      <c r="P962" s="26" t="n"/>
      <c r="Q962" s="23" t="n"/>
      <c r="R962" s="28" t="n"/>
      <c r="S962" s="22">
        <f>IF(OR(R962="",O962=""),"",IF(ROUND(R962,2)=ROUND(O962,2),"OK","CHECK"))</f>
        <v/>
      </c>
      <c r="T962" s="31">
        <f>IF(OR(R962="",O962=""),"",R962-O962)</f>
        <v/>
      </c>
      <c r="U962" s="19" t="n"/>
      <c r="V962" s="23" t="n"/>
      <c r="W962" s="32">
        <f>IF(V962="","",IFERROR(VLOOKUP(V962,'Challan Master'!$B$5:$D$124,3,FALSE),""))</f>
        <v/>
      </c>
      <c r="X962" s="22">
        <f>IF(V962="","",IFERROR(VLOOKUP(V962,'Challan Master'!$B$5:$D$124,2,FALSE),""))</f>
        <v/>
      </c>
      <c r="Y962" s="23" t="n"/>
    </row>
    <row r="963">
      <c r="A963" s="22">
        <f>IF(C963="","",ROW()-4)</f>
        <v/>
      </c>
      <c r="B963" s="22">
        <f>IF(C963="","",IF(MONTH(C963)&lt;=3,"Q4",IF(MONTH(C963)&lt;=6,"Q1",IF(MONTH(C963)&lt;=9,"Q2","Q3"))))</f>
        <v/>
      </c>
      <c r="C963" s="26" t="n"/>
      <c r="D963" s="23" t="n"/>
      <c r="E963" s="19" t="n"/>
      <c r="F963" s="22">
        <f>IF(E963="","",IFERROR(VLOOKUP(E963,'Vendor Master'!$B$5:$Q$54,2,FALSE),""))</f>
        <v/>
      </c>
      <c r="G963" s="22">
        <f>IF(E963="","",IFERROR(VLOOKUP(E963,'Vendor Master'!$B$5:$Q$54,4,FALSE),""))</f>
        <v/>
      </c>
      <c r="H963" s="20">
        <f>IF(E963="","",IFERROR(VLOOKUP(G963,'Rate Master'!$B$5:$C$16,2,FALSE),""))</f>
        <v/>
      </c>
      <c r="I963" s="28" t="n"/>
      <c r="J963" s="29">
        <f>IF(E963="","",IFERROR(IF(VLOOKUP(E963,'Vendor Master'!$B$5:$Q$54,12,FALSE)="Y",VLOOKUP(E963,'Vendor Master'!$B$5:$Q$54,14,FALSE),0),""))</f>
        <v/>
      </c>
      <c r="K963" s="30">
        <f>IF(OR(E963="",I963="",J963=""),"",I963*J963)</f>
        <v/>
      </c>
      <c r="L963" s="30">
        <f>IF(OR(E963="",I963=""),"",I963+IF(K963="",0,K963))</f>
        <v/>
      </c>
      <c r="M963" s="25">
        <f>IF(E963="","",IFERROR(IF(F963="",0.2,IF(AND(VLOOKUP(E963,'Vendor Master'!$B$5:$Q$54,7,FALSE)="Y",C963&gt;=VLOOKUP(E963,'Vendor Master'!$B$5:$Q$54,9,FALSE),C963&lt;=VLOOKUP(E963,'Vendor Master'!$B$5:$Q$54,10,FALSE)),VLOOKUP(E963,'Vendor Master'!$B$5:$Q$54,11,FALSE),VLOOKUP(E963,'Vendor Master'!$B$5:$Q$54,6,FALSE))),""))</f>
        <v/>
      </c>
      <c r="N963" s="30">
        <f>IF(OR(E963="",I963="",M963=""),"",I963*M963)</f>
        <v/>
      </c>
      <c r="O963" s="30">
        <f>IF(OR(E963="",L963=""),"",L963-IF(N963="",0,N963))</f>
        <v/>
      </c>
      <c r="P963" s="26" t="n"/>
      <c r="Q963" s="23" t="n"/>
      <c r="R963" s="28" t="n"/>
      <c r="S963" s="22">
        <f>IF(OR(R963="",O963=""),"",IF(ROUND(R963,2)=ROUND(O963,2),"OK","CHECK"))</f>
        <v/>
      </c>
      <c r="T963" s="31">
        <f>IF(OR(R963="",O963=""),"",R963-O963)</f>
        <v/>
      </c>
      <c r="U963" s="19" t="n"/>
      <c r="V963" s="23" t="n"/>
      <c r="W963" s="32">
        <f>IF(V963="","",IFERROR(VLOOKUP(V963,'Challan Master'!$B$5:$D$124,3,FALSE),""))</f>
        <v/>
      </c>
      <c r="X963" s="22">
        <f>IF(V963="","",IFERROR(VLOOKUP(V963,'Challan Master'!$B$5:$D$124,2,FALSE),""))</f>
        <v/>
      </c>
      <c r="Y963" s="23" t="n"/>
    </row>
    <row r="964">
      <c r="A964" s="22">
        <f>IF(C964="","",ROW()-4)</f>
        <v/>
      </c>
      <c r="B964" s="22">
        <f>IF(C964="","",IF(MONTH(C964)&lt;=3,"Q4",IF(MONTH(C964)&lt;=6,"Q1",IF(MONTH(C964)&lt;=9,"Q2","Q3"))))</f>
        <v/>
      </c>
      <c r="C964" s="26" t="n"/>
      <c r="D964" s="23" t="n"/>
      <c r="E964" s="19" t="n"/>
      <c r="F964" s="22">
        <f>IF(E964="","",IFERROR(VLOOKUP(E964,'Vendor Master'!$B$5:$Q$54,2,FALSE),""))</f>
        <v/>
      </c>
      <c r="G964" s="22">
        <f>IF(E964="","",IFERROR(VLOOKUP(E964,'Vendor Master'!$B$5:$Q$54,4,FALSE),""))</f>
        <v/>
      </c>
      <c r="H964" s="20">
        <f>IF(E964="","",IFERROR(VLOOKUP(G964,'Rate Master'!$B$5:$C$16,2,FALSE),""))</f>
        <v/>
      </c>
      <c r="I964" s="28" t="n"/>
      <c r="J964" s="29">
        <f>IF(E964="","",IFERROR(IF(VLOOKUP(E964,'Vendor Master'!$B$5:$Q$54,12,FALSE)="Y",VLOOKUP(E964,'Vendor Master'!$B$5:$Q$54,14,FALSE),0),""))</f>
        <v/>
      </c>
      <c r="K964" s="30">
        <f>IF(OR(E964="",I964="",J964=""),"",I964*J964)</f>
        <v/>
      </c>
      <c r="L964" s="30">
        <f>IF(OR(E964="",I964=""),"",I964+IF(K964="",0,K964))</f>
        <v/>
      </c>
      <c r="M964" s="25">
        <f>IF(E964="","",IFERROR(IF(F964="",0.2,IF(AND(VLOOKUP(E964,'Vendor Master'!$B$5:$Q$54,7,FALSE)="Y",C964&gt;=VLOOKUP(E964,'Vendor Master'!$B$5:$Q$54,9,FALSE),C964&lt;=VLOOKUP(E964,'Vendor Master'!$B$5:$Q$54,10,FALSE)),VLOOKUP(E964,'Vendor Master'!$B$5:$Q$54,11,FALSE),VLOOKUP(E964,'Vendor Master'!$B$5:$Q$54,6,FALSE))),""))</f>
        <v/>
      </c>
      <c r="N964" s="30">
        <f>IF(OR(E964="",I964="",M964=""),"",I964*M964)</f>
        <v/>
      </c>
      <c r="O964" s="30">
        <f>IF(OR(E964="",L964=""),"",L964-IF(N964="",0,N964))</f>
        <v/>
      </c>
      <c r="P964" s="26" t="n"/>
      <c r="Q964" s="23" t="n"/>
      <c r="R964" s="28" t="n"/>
      <c r="S964" s="22">
        <f>IF(OR(R964="",O964=""),"",IF(ROUND(R964,2)=ROUND(O964,2),"OK","CHECK"))</f>
        <v/>
      </c>
      <c r="T964" s="31">
        <f>IF(OR(R964="",O964=""),"",R964-O964)</f>
        <v/>
      </c>
      <c r="U964" s="19" t="n"/>
      <c r="V964" s="23" t="n"/>
      <c r="W964" s="32">
        <f>IF(V964="","",IFERROR(VLOOKUP(V964,'Challan Master'!$B$5:$D$124,3,FALSE),""))</f>
        <v/>
      </c>
      <c r="X964" s="22">
        <f>IF(V964="","",IFERROR(VLOOKUP(V964,'Challan Master'!$B$5:$D$124,2,FALSE),""))</f>
        <v/>
      </c>
      <c r="Y964" s="23" t="n"/>
    </row>
    <row r="965">
      <c r="A965" s="22">
        <f>IF(C965="","",ROW()-4)</f>
        <v/>
      </c>
      <c r="B965" s="22">
        <f>IF(C965="","",IF(MONTH(C965)&lt;=3,"Q4",IF(MONTH(C965)&lt;=6,"Q1",IF(MONTH(C965)&lt;=9,"Q2","Q3"))))</f>
        <v/>
      </c>
      <c r="C965" s="26" t="n"/>
      <c r="D965" s="23" t="n"/>
      <c r="E965" s="19" t="n"/>
      <c r="F965" s="22">
        <f>IF(E965="","",IFERROR(VLOOKUP(E965,'Vendor Master'!$B$5:$Q$54,2,FALSE),""))</f>
        <v/>
      </c>
      <c r="G965" s="22">
        <f>IF(E965="","",IFERROR(VLOOKUP(E965,'Vendor Master'!$B$5:$Q$54,4,FALSE),""))</f>
        <v/>
      </c>
      <c r="H965" s="20">
        <f>IF(E965="","",IFERROR(VLOOKUP(G965,'Rate Master'!$B$5:$C$16,2,FALSE),""))</f>
        <v/>
      </c>
      <c r="I965" s="28" t="n"/>
      <c r="J965" s="29">
        <f>IF(E965="","",IFERROR(IF(VLOOKUP(E965,'Vendor Master'!$B$5:$Q$54,12,FALSE)="Y",VLOOKUP(E965,'Vendor Master'!$B$5:$Q$54,14,FALSE),0),""))</f>
        <v/>
      </c>
      <c r="K965" s="30">
        <f>IF(OR(E965="",I965="",J965=""),"",I965*J965)</f>
        <v/>
      </c>
      <c r="L965" s="30">
        <f>IF(OR(E965="",I965=""),"",I965+IF(K965="",0,K965))</f>
        <v/>
      </c>
      <c r="M965" s="25">
        <f>IF(E965="","",IFERROR(IF(F965="",0.2,IF(AND(VLOOKUP(E965,'Vendor Master'!$B$5:$Q$54,7,FALSE)="Y",C965&gt;=VLOOKUP(E965,'Vendor Master'!$B$5:$Q$54,9,FALSE),C965&lt;=VLOOKUP(E965,'Vendor Master'!$B$5:$Q$54,10,FALSE)),VLOOKUP(E965,'Vendor Master'!$B$5:$Q$54,11,FALSE),VLOOKUP(E965,'Vendor Master'!$B$5:$Q$54,6,FALSE))),""))</f>
        <v/>
      </c>
      <c r="N965" s="30">
        <f>IF(OR(E965="",I965="",M965=""),"",I965*M965)</f>
        <v/>
      </c>
      <c r="O965" s="30">
        <f>IF(OR(E965="",L965=""),"",L965-IF(N965="",0,N965))</f>
        <v/>
      </c>
      <c r="P965" s="26" t="n"/>
      <c r="Q965" s="23" t="n"/>
      <c r="R965" s="28" t="n"/>
      <c r="S965" s="22">
        <f>IF(OR(R965="",O965=""),"",IF(ROUND(R965,2)=ROUND(O965,2),"OK","CHECK"))</f>
        <v/>
      </c>
      <c r="T965" s="31">
        <f>IF(OR(R965="",O965=""),"",R965-O965)</f>
        <v/>
      </c>
      <c r="U965" s="19" t="n"/>
      <c r="V965" s="23" t="n"/>
      <c r="W965" s="32">
        <f>IF(V965="","",IFERROR(VLOOKUP(V965,'Challan Master'!$B$5:$D$124,3,FALSE),""))</f>
        <v/>
      </c>
      <c r="X965" s="22">
        <f>IF(V965="","",IFERROR(VLOOKUP(V965,'Challan Master'!$B$5:$D$124,2,FALSE),""))</f>
        <v/>
      </c>
      <c r="Y965" s="23" t="n"/>
    </row>
    <row r="966">
      <c r="A966" s="22">
        <f>IF(C966="","",ROW()-4)</f>
        <v/>
      </c>
      <c r="B966" s="22">
        <f>IF(C966="","",IF(MONTH(C966)&lt;=3,"Q4",IF(MONTH(C966)&lt;=6,"Q1",IF(MONTH(C966)&lt;=9,"Q2","Q3"))))</f>
        <v/>
      </c>
      <c r="C966" s="26" t="n"/>
      <c r="D966" s="23" t="n"/>
      <c r="E966" s="19" t="n"/>
      <c r="F966" s="22">
        <f>IF(E966="","",IFERROR(VLOOKUP(E966,'Vendor Master'!$B$5:$Q$54,2,FALSE),""))</f>
        <v/>
      </c>
      <c r="G966" s="22">
        <f>IF(E966="","",IFERROR(VLOOKUP(E966,'Vendor Master'!$B$5:$Q$54,4,FALSE),""))</f>
        <v/>
      </c>
      <c r="H966" s="20">
        <f>IF(E966="","",IFERROR(VLOOKUP(G966,'Rate Master'!$B$5:$C$16,2,FALSE),""))</f>
        <v/>
      </c>
      <c r="I966" s="28" t="n"/>
      <c r="J966" s="29">
        <f>IF(E966="","",IFERROR(IF(VLOOKUP(E966,'Vendor Master'!$B$5:$Q$54,12,FALSE)="Y",VLOOKUP(E966,'Vendor Master'!$B$5:$Q$54,14,FALSE),0),""))</f>
        <v/>
      </c>
      <c r="K966" s="30">
        <f>IF(OR(E966="",I966="",J966=""),"",I966*J966)</f>
        <v/>
      </c>
      <c r="L966" s="30">
        <f>IF(OR(E966="",I966=""),"",I966+IF(K966="",0,K966))</f>
        <v/>
      </c>
      <c r="M966" s="25">
        <f>IF(E966="","",IFERROR(IF(F966="",0.2,IF(AND(VLOOKUP(E966,'Vendor Master'!$B$5:$Q$54,7,FALSE)="Y",C966&gt;=VLOOKUP(E966,'Vendor Master'!$B$5:$Q$54,9,FALSE),C966&lt;=VLOOKUP(E966,'Vendor Master'!$B$5:$Q$54,10,FALSE)),VLOOKUP(E966,'Vendor Master'!$B$5:$Q$54,11,FALSE),VLOOKUP(E966,'Vendor Master'!$B$5:$Q$54,6,FALSE))),""))</f>
        <v/>
      </c>
      <c r="N966" s="30">
        <f>IF(OR(E966="",I966="",M966=""),"",I966*M966)</f>
        <v/>
      </c>
      <c r="O966" s="30">
        <f>IF(OR(E966="",L966=""),"",L966-IF(N966="",0,N966))</f>
        <v/>
      </c>
      <c r="P966" s="26" t="n"/>
      <c r="Q966" s="23" t="n"/>
      <c r="R966" s="28" t="n"/>
      <c r="S966" s="22">
        <f>IF(OR(R966="",O966=""),"",IF(ROUND(R966,2)=ROUND(O966,2),"OK","CHECK"))</f>
        <v/>
      </c>
      <c r="T966" s="31">
        <f>IF(OR(R966="",O966=""),"",R966-O966)</f>
        <v/>
      </c>
      <c r="U966" s="19" t="n"/>
      <c r="V966" s="23" t="n"/>
      <c r="W966" s="32">
        <f>IF(V966="","",IFERROR(VLOOKUP(V966,'Challan Master'!$B$5:$D$124,3,FALSE),""))</f>
        <v/>
      </c>
      <c r="X966" s="22">
        <f>IF(V966="","",IFERROR(VLOOKUP(V966,'Challan Master'!$B$5:$D$124,2,FALSE),""))</f>
        <v/>
      </c>
      <c r="Y966" s="23" t="n"/>
    </row>
    <row r="967">
      <c r="A967" s="22">
        <f>IF(C967="","",ROW()-4)</f>
        <v/>
      </c>
      <c r="B967" s="22">
        <f>IF(C967="","",IF(MONTH(C967)&lt;=3,"Q4",IF(MONTH(C967)&lt;=6,"Q1",IF(MONTH(C967)&lt;=9,"Q2","Q3"))))</f>
        <v/>
      </c>
      <c r="C967" s="26" t="n"/>
      <c r="D967" s="23" t="n"/>
      <c r="E967" s="19" t="n"/>
      <c r="F967" s="22">
        <f>IF(E967="","",IFERROR(VLOOKUP(E967,'Vendor Master'!$B$5:$Q$54,2,FALSE),""))</f>
        <v/>
      </c>
      <c r="G967" s="22">
        <f>IF(E967="","",IFERROR(VLOOKUP(E967,'Vendor Master'!$B$5:$Q$54,4,FALSE),""))</f>
        <v/>
      </c>
      <c r="H967" s="20">
        <f>IF(E967="","",IFERROR(VLOOKUP(G967,'Rate Master'!$B$5:$C$16,2,FALSE),""))</f>
        <v/>
      </c>
      <c r="I967" s="28" t="n"/>
      <c r="J967" s="29">
        <f>IF(E967="","",IFERROR(IF(VLOOKUP(E967,'Vendor Master'!$B$5:$Q$54,12,FALSE)="Y",VLOOKUP(E967,'Vendor Master'!$B$5:$Q$54,14,FALSE),0),""))</f>
        <v/>
      </c>
      <c r="K967" s="30">
        <f>IF(OR(E967="",I967="",J967=""),"",I967*J967)</f>
        <v/>
      </c>
      <c r="L967" s="30">
        <f>IF(OR(E967="",I967=""),"",I967+IF(K967="",0,K967))</f>
        <v/>
      </c>
      <c r="M967" s="25">
        <f>IF(E967="","",IFERROR(IF(F967="",0.2,IF(AND(VLOOKUP(E967,'Vendor Master'!$B$5:$Q$54,7,FALSE)="Y",C967&gt;=VLOOKUP(E967,'Vendor Master'!$B$5:$Q$54,9,FALSE),C967&lt;=VLOOKUP(E967,'Vendor Master'!$B$5:$Q$54,10,FALSE)),VLOOKUP(E967,'Vendor Master'!$B$5:$Q$54,11,FALSE),VLOOKUP(E967,'Vendor Master'!$B$5:$Q$54,6,FALSE))),""))</f>
        <v/>
      </c>
      <c r="N967" s="30">
        <f>IF(OR(E967="",I967="",M967=""),"",I967*M967)</f>
        <v/>
      </c>
      <c r="O967" s="30">
        <f>IF(OR(E967="",L967=""),"",L967-IF(N967="",0,N967))</f>
        <v/>
      </c>
      <c r="P967" s="26" t="n"/>
      <c r="Q967" s="23" t="n"/>
      <c r="R967" s="28" t="n"/>
      <c r="S967" s="22">
        <f>IF(OR(R967="",O967=""),"",IF(ROUND(R967,2)=ROUND(O967,2),"OK","CHECK"))</f>
        <v/>
      </c>
      <c r="T967" s="31">
        <f>IF(OR(R967="",O967=""),"",R967-O967)</f>
        <v/>
      </c>
      <c r="U967" s="19" t="n"/>
      <c r="V967" s="23" t="n"/>
      <c r="W967" s="32">
        <f>IF(V967="","",IFERROR(VLOOKUP(V967,'Challan Master'!$B$5:$D$124,3,FALSE),""))</f>
        <v/>
      </c>
      <c r="X967" s="22">
        <f>IF(V967="","",IFERROR(VLOOKUP(V967,'Challan Master'!$B$5:$D$124,2,FALSE),""))</f>
        <v/>
      </c>
      <c r="Y967" s="23" t="n"/>
    </row>
    <row r="968">
      <c r="A968" s="22">
        <f>IF(C968="","",ROW()-4)</f>
        <v/>
      </c>
      <c r="B968" s="22">
        <f>IF(C968="","",IF(MONTH(C968)&lt;=3,"Q4",IF(MONTH(C968)&lt;=6,"Q1",IF(MONTH(C968)&lt;=9,"Q2","Q3"))))</f>
        <v/>
      </c>
      <c r="C968" s="26" t="n"/>
      <c r="D968" s="23" t="n"/>
      <c r="E968" s="19" t="n"/>
      <c r="F968" s="22">
        <f>IF(E968="","",IFERROR(VLOOKUP(E968,'Vendor Master'!$B$5:$Q$54,2,FALSE),""))</f>
        <v/>
      </c>
      <c r="G968" s="22">
        <f>IF(E968="","",IFERROR(VLOOKUP(E968,'Vendor Master'!$B$5:$Q$54,4,FALSE),""))</f>
        <v/>
      </c>
      <c r="H968" s="20">
        <f>IF(E968="","",IFERROR(VLOOKUP(G968,'Rate Master'!$B$5:$C$16,2,FALSE),""))</f>
        <v/>
      </c>
      <c r="I968" s="28" t="n"/>
      <c r="J968" s="29">
        <f>IF(E968="","",IFERROR(IF(VLOOKUP(E968,'Vendor Master'!$B$5:$Q$54,12,FALSE)="Y",VLOOKUP(E968,'Vendor Master'!$B$5:$Q$54,14,FALSE),0),""))</f>
        <v/>
      </c>
      <c r="K968" s="30">
        <f>IF(OR(E968="",I968="",J968=""),"",I968*J968)</f>
        <v/>
      </c>
      <c r="L968" s="30">
        <f>IF(OR(E968="",I968=""),"",I968+IF(K968="",0,K968))</f>
        <v/>
      </c>
      <c r="M968" s="25">
        <f>IF(E968="","",IFERROR(IF(F968="",0.2,IF(AND(VLOOKUP(E968,'Vendor Master'!$B$5:$Q$54,7,FALSE)="Y",C968&gt;=VLOOKUP(E968,'Vendor Master'!$B$5:$Q$54,9,FALSE),C968&lt;=VLOOKUP(E968,'Vendor Master'!$B$5:$Q$54,10,FALSE)),VLOOKUP(E968,'Vendor Master'!$B$5:$Q$54,11,FALSE),VLOOKUP(E968,'Vendor Master'!$B$5:$Q$54,6,FALSE))),""))</f>
        <v/>
      </c>
      <c r="N968" s="30">
        <f>IF(OR(E968="",I968="",M968=""),"",I968*M968)</f>
        <v/>
      </c>
      <c r="O968" s="30">
        <f>IF(OR(E968="",L968=""),"",L968-IF(N968="",0,N968))</f>
        <v/>
      </c>
      <c r="P968" s="26" t="n"/>
      <c r="Q968" s="23" t="n"/>
      <c r="R968" s="28" t="n"/>
      <c r="S968" s="22">
        <f>IF(OR(R968="",O968=""),"",IF(ROUND(R968,2)=ROUND(O968,2),"OK","CHECK"))</f>
        <v/>
      </c>
      <c r="T968" s="31">
        <f>IF(OR(R968="",O968=""),"",R968-O968)</f>
        <v/>
      </c>
      <c r="U968" s="19" t="n"/>
      <c r="V968" s="23" t="n"/>
      <c r="W968" s="32">
        <f>IF(V968="","",IFERROR(VLOOKUP(V968,'Challan Master'!$B$5:$D$124,3,FALSE),""))</f>
        <v/>
      </c>
      <c r="X968" s="22">
        <f>IF(V968="","",IFERROR(VLOOKUP(V968,'Challan Master'!$B$5:$D$124,2,FALSE),""))</f>
        <v/>
      </c>
      <c r="Y968" s="23" t="n"/>
    </row>
    <row r="969">
      <c r="A969" s="22">
        <f>IF(C969="","",ROW()-4)</f>
        <v/>
      </c>
      <c r="B969" s="22">
        <f>IF(C969="","",IF(MONTH(C969)&lt;=3,"Q4",IF(MONTH(C969)&lt;=6,"Q1",IF(MONTH(C969)&lt;=9,"Q2","Q3"))))</f>
        <v/>
      </c>
      <c r="C969" s="26" t="n"/>
      <c r="D969" s="23" t="n"/>
      <c r="E969" s="19" t="n"/>
      <c r="F969" s="22">
        <f>IF(E969="","",IFERROR(VLOOKUP(E969,'Vendor Master'!$B$5:$Q$54,2,FALSE),""))</f>
        <v/>
      </c>
      <c r="G969" s="22">
        <f>IF(E969="","",IFERROR(VLOOKUP(E969,'Vendor Master'!$B$5:$Q$54,4,FALSE),""))</f>
        <v/>
      </c>
      <c r="H969" s="20">
        <f>IF(E969="","",IFERROR(VLOOKUP(G969,'Rate Master'!$B$5:$C$16,2,FALSE),""))</f>
        <v/>
      </c>
      <c r="I969" s="28" t="n"/>
      <c r="J969" s="29">
        <f>IF(E969="","",IFERROR(IF(VLOOKUP(E969,'Vendor Master'!$B$5:$Q$54,12,FALSE)="Y",VLOOKUP(E969,'Vendor Master'!$B$5:$Q$54,14,FALSE),0),""))</f>
        <v/>
      </c>
      <c r="K969" s="30">
        <f>IF(OR(E969="",I969="",J969=""),"",I969*J969)</f>
        <v/>
      </c>
      <c r="L969" s="30">
        <f>IF(OR(E969="",I969=""),"",I969+IF(K969="",0,K969))</f>
        <v/>
      </c>
      <c r="M969" s="25">
        <f>IF(E969="","",IFERROR(IF(F969="",0.2,IF(AND(VLOOKUP(E969,'Vendor Master'!$B$5:$Q$54,7,FALSE)="Y",C969&gt;=VLOOKUP(E969,'Vendor Master'!$B$5:$Q$54,9,FALSE),C969&lt;=VLOOKUP(E969,'Vendor Master'!$B$5:$Q$54,10,FALSE)),VLOOKUP(E969,'Vendor Master'!$B$5:$Q$54,11,FALSE),VLOOKUP(E969,'Vendor Master'!$B$5:$Q$54,6,FALSE))),""))</f>
        <v/>
      </c>
      <c r="N969" s="30">
        <f>IF(OR(E969="",I969="",M969=""),"",I969*M969)</f>
        <v/>
      </c>
      <c r="O969" s="30">
        <f>IF(OR(E969="",L969=""),"",L969-IF(N969="",0,N969))</f>
        <v/>
      </c>
      <c r="P969" s="26" t="n"/>
      <c r="Q969" s="23" t="n"/>
      <c r="R969" s="28" t="n"/>
      <c r="S969" s="22">
        <f>IF(OR(R969="",O969=""),"",IF(ROUND(R969,2)=ROUND(O969,2),"OK","CHECK"))</f>
        <v/>
      </c>
      <c r="T969" s="31">
        <f>IF(OR(R969="",O969=""),"",R969-O969)</f>
        <v/>
      </c>
      <c r="U969" s="19" t="n"/>
      <c r="V969" s="23" t="n"/>
      <c r="W969" s="32">
        <f>IF(V969="","",IFERROR(VLOOKUP(V969,'Challan Master'!$B$5:$D$124,3,FALSE),""))</f>
        <v/>
      </c>
      <c r="X969" s="22">
        <f>IF(V969="","",IFERROR(VLOOKUP(V969,'Challan Master'!$B$5:$D$124,2,FALSE),""))</f>
        <v/>
      </c>
      <c r="Y969" s="23" t="n"/>
    </row>
    <row r="970">
      <c r="A970" s="22">
        <f>IF(C970="","",ROW()-4)</f>
        <v/>
      </c>
      <c r="B970" s="22">
        <f>IF(C970="","",IF(MONTH(C970)&lt;=3,"Q4",IF(MONTH(C970)&lt;=6,"Q1",IF(MONTH(C970)&lt;=9,"Q2","Q3"))))</f>
        <v/>
      </c>
      <c r="C970" s="26" t="n"/>
      <c r="D970" s="23" t="n"/>
      <c r="E970" s="19" t="n"/>
      <c r="F970" s="22">
        <f>IF(E970="","",IFERROR(VLOOKUP(E970,'Vendor Master'!$B$5:$Q$54,2,FALSE),""))</f>
        <v/>
      </c>
      <c r="G970" s="22">
        <f>IF(E970="","",IFERROR(VLOOKUP(E970,'Vendor Master'!$B$5:$Q$54,4,FALSE),""))</f>
        <v/>
      </c>
      <c r="H970" s="20">
        <f>IF(E970="","",IFERROR(VLOOKUP(G970,'Rate Master'!$B$5:$C$16,2,FALSE),""))</f>
        <v/>
      </c>
      <c r="I970" s="28" t="n"/>
      <c r="J970" s="29">
        <f>IF(E970="","",IFERROR(IF(VLOOKUP(E970,'Vendor Master'!$B$5:$Q$54,12,FALSE)="Y",VLOOKUP(E970,'Vendor Master'!$B$5:$Q$54,14,FALSE),0),""))</f>
        <v/>
      </c>
      <c r="K970" s="30">
        <f>IF(OR(E970="",I970="",J970=""),"",I970*J970)</f>
        <v/>
      </c>
      <c r="L970" s="30">
        <f>IF(OR(E970="",I970=""),"",I970+IF(K970="",0,K970))</f>
        <v/>
      </c>
      <c r="M970" s="25">
        <f>IF(E970="","",IFERROR(IF(F970="",0.2,IF(AND(VLOOKUP(E970,'Vendor Master'!$B$5:$Q$54,7,FALSE)="Y",C970&gt;=VLOOKUP(E970,'Vendor Master'!$B$5:$Q$54,9,FALSE),C970&lt;=VLOOKUP(E970,'Vendor Master'!$B$5:$Q$54,10,FALSE)),VLOOKUP(E970,'Vendor Master'!$B$5:$Q$54,11,FALSE),VLOOKUP(E970,'Vendor Master'!$B$5:$Q$54,6,FALSE))),""))</f>
        <v/>
      </c>
      <c r="N970" s="30">
        <f>IF(OR(E970="",I970="",M970=""),"",I970*M970)</f>
        <v/>
      </c>
      <c r="O970" s="30">
        <f>IF(OR(E970="",L970=""),"",L970-IF(N970="",0,N970))</f>
        <v/>
      </c>
      <c r="P970" s="26" t="n"/>
      <c r="Q970" s="23" t="n"/>
      <c r="R970" s="28" t="n"/>
      <c r="S970" s="22">
        <f>IF(OR(R970="",O970=""),"",IF(ROUND(R970,2)=ROUND(O970,2),"OK","CHECK"))</f>
        <v/>
      </c>
      <c r="T970" s="31">
        <f>IF(OR(R970="",O970=""),"",R970-O970)</f>
        <v/>
      </c>
      <c r="U970" s="19" t="n"/>
      <c r="V970" s="23" t="n"/>
      <c r="W970" s="32">
        <f>IF(V970="","",IFERROR(VLOOKUP(V970,'Challan Master'!$B$5:$D$124,3,FALSE),""))</f>
        <v/>
      </c>
      <c r="X970" s="22">
        <f>IF(V970="","",IFERROR(VLOOKUP(V970,'Challan Master'!$B$5:$D$124,2,FALSE),""))</f>
        <v/>
      </c>
      <c r="Y970" s="23" t="n"/>
    </row>
    <row r="971">
      <c r="A971" s="22">
        <f>IF(C971="","",ROW()-4)</f>
        <v/>
      </c>
      <c r="B971" s="22">
        <f>IF(C971="","",IF(MONTH(C971)&lt;=3,"Q4",IF(MONTH(C971)&lt;=6,"Q1",IF(MONTH(C971)&lt;=9,"Q2","Q3"))))</f>
        <v/>
      </c>
      <c r="C971" s="26" t="n"/>
      <c r="D971" s="23" t="n"/>
      <c r="E971" s="19" t="n"/>
      <c r="F971" s="22">
        <f>IF(E971="","",IFERROR(VLOOKUP(E971,'Vendor Master'!$B$5:$Q$54,2,FALSE),""))</f>
        <v/>
      </c>
      <c r="G971" s="22">
        <f>IF(E971="","",IFERROR(VLOOKUP(E971,'Vendor Master'!$B$5:$Q$54,4,FALSE),""))</f>
        <v/>
      </c>
      <c r="H971" s="20">
        <f>IF(E971="","",IFERROR(VLOOKUP(G971,'Rate Master'!$B$5:$C$16,2,FALSE),""))</f>
        <v/>
      </c>
      <c r="I971" s="28" t="n"/>
      <c r="J971" s="29">
        <f>IF(E971="","",IFERROR(IF(VLOOKUP(E971,'Vendor Master'!$B$5:$Q$54,12,FALSE)="Y",VLOOKUP(E971,'Vendor Master'!$B$5:$Q$54,14,FALSE),0),""))</f>
        <v/>
      </c>
      <c r="K971" s="30">
        <f>IF(OR(E971="",I971="",J971=""),"",I971*J971)</f>
        <v/>
      </c>
      <c r="L971" s="30">
        <f>IF(OR(E971="",I971=""),"",I971+IF(K971="",0,K971))</f>
        <v/>
      </c>
      <c r="M971" s="25">
        <f>IF(E971="","",IFERROR(IF(F971="",0.2,IF(AND(VLOOKUP(E971,'Vendor Master'!$B$5:$Q$54,7,FALSE)="Y",C971&gt;=VLOOKUP(E971,'Vendor Master'!$B$5:$Q$54,9,FALSE),C971&lt;=VLOOKUP(E971,'Vendor Master'!$B$5:$Q$54,10,FALSE)),VLOOKUP(E971,'Vendor Master'!$B$5:$Q$54,11,FALSE),VLOOKUP(E971,'Vendor Master'!$B$5:$Q$54,6,FALSE))),""))</f>
        <v/>
      </c>
      <c r="N971" s="30">
        <f>IF(OR(E971="",I971="",M971=""),"",I971*M971)</f>
        <v/>
      </c>
      <c r="O971" s="30">
        <f>IF(OR(E971="",L971=""),"",L971-IF(N971="",0,N971))</f>
        <v/>
      </c>
      <c r="P971" s="26" t="n"/>
      <c r="Q971" s="23" t="n"/>
      <c r="R971" s="28" t="n"/>
      <c r="S971" s="22">
        <f>IF(OR(R971="",O971=""),"",IF(ROUND(R971,2)=ROUND(O971,2),"OK","CHECK"))</f>
        <v/>
      </c>
      <c r="T971" s="31">
        <f>IF(OR(R971="",O971=""),"",R971-O971)</f>
        <v/>
      </c>
      <c r="U971" s="19" t="n"/>
      <c r="V971" s="23" t="n"/>
      <c r="W971" s="32">
        <f>IF(V971="","",IFERROR(VLOOKUP(V971,'Challan Master'!$B$5:$D$124,3,FALSE),""))</f>
        <v/>
      </c>
      <c r="X971" s="22">
        <f>IF(V971="","",IFERROR(VLOOKUP(V971,'Challan Master'!$B$5:$D$124,2,FALSE),""))</f>
        <v/>
      </c>
      <c r="Y971" s="23" t="n"/>
    </row>
    <row r="972">
      <c r="A972" s="22">
        <f>IF(C972="","",ROW()-4)</f>
        <v/>
      </c>
      <c r="B972" s="22">
        <f>IF(C972="","",IF(MONTH(C972)&lt;=3,"Q4",IF(MONTH(C972)&lt;=6,"Q1",IF(MONTH(C972)&lt;=9,"Q2","Q3"))))</f>
        <v/>
      </c>
      <c r="C972" s="26" t="n"/>
      <c r="D972" s="23" t="n"/>
      <c r="E972" s="19" t="n"/>
      <c r="F972" s="22">
        <f>IF(E972="","",IFERROR(VLOOKUP(E972,'Vendor Master'!$B$5:$Q$54,2,FALSE),""))</f>
        <v/>
      </c>
      <c r="G972" s="22">
        <f>IF(E972="","",IFERROR(VLOOKUP(E972,'Vendor Master'!$B$5:$Q$54,4,FALSE),""))</f>
        <v/>
      </c>
      <c r="H972" s="20">
        <f>IF(E972="","",IFERROR(VLOOKUP(G972,'Rate Master'!$B$5:$C$16,2,FALSE),""))</f>
        <v/>
      </c>
      <c r="I972" s="28" t="n"/>
      <c r="J972" s="29">
        <f>IF(E972="","",IFERROR(IF(VLOOKUP(E972,'Vendor Master'!$B$5:$Q$54,12,FALSE)="Y",VLOOKUP(E972,'Vendor Master'!$B$5:$Q$54,14,FALSE),0),""))</f>
        <v/>
      </c>
      <c r="K972" s="30">
        <f>IF(OR(E972="",I972="",J972=""),"",I972*J972)</f>
        <v/>
      </c>
      <c r="L972" s="30">
        <f>IF(OR(E972="",I972=""),"",I972+IF(K972="",0,K972))</f>
        <v/>
      </c>
      <c r="M972" s="25">
        <f>IF(E972="","",IFERROR(IF(F972="",0.2,IF(AND(VLOOKUP(E972,'Vendor Master'!$B$5:$Q$54,7,FALSE)="Y",C972&gt;=VLOOKUP(E972,'Vendor Master'!$B$5:$Q$54,9,FALSE),C972&lt;=VLOOKUP(E972,'Vendor Master'!$B$5:$Q$54,10,FALSE)),VLOOKUP(E972,'Vendor Master'!$B$5:$Q$54,11,FALSE),VLOOKUP(E972,'Vendor Master'!$B$5:$Q$54,6,FALSE))),""))</f>
        <v/>
      </c>
      <c r="N972" s="30">
        <f>IF(OR(E972="",I972="",M972=""),"",I972*M972)</f>
        <v/>
      </c>
      <c r="O972" s="30">
        <f>IF(OR(E972="",L972=""),"",L972-IF(N972="",0,N972))</f>
        <v/>
      </c>
      <c r="P972" s="26" t="n"/>
      <c r="Q972" s="23" t="n"/>
      <c r="R972" s="28" t="n"/>
      <c r="S972" s="22">
        <f>IF(OR(R972="",O972=""),"",IF(ROUND(R972,2)=ROUND(O972,2),"OK","CHECK"))</f>
        <v/>
      </c>
      <c r="T972" s="31">
        <f>IF(OR(R972="",O972=""),"",R972-O972)</f>
        <v/>
      </c>
      <c r="U972" s="19" t="n"/>
      <c r="V972" s="23" t="n"/>
      <c r="W972" s="32">
        <f>IF(V972="","",IFERROR(VLOOKUP(V972,'Challan Master'!$B$5:$D$124,3,FALSE),""))</f>
        <v/>
      </c>
      <c r="X972" s="22">
        <f>IF(V972="","",IFERROR(VLOOKUP(V972,'Challan Master'!$B$5:$D$124,2,FALSE),""))</f>
        <v/>
      </c>
      <c r="Y972" s="23" t="n"/>
    </row>
    <row r="973">
      <c r="A973" s="22">
        <f>IF(C973="","",ROW()-4)</f>
        <v/>
      </c>
      <c r="B973" s="22">
        <f>IF(C973="","",IF(MONTH(C973)&lt;=3,"Q4",IF(MONTH(C973)&lt;=6,"Q1",IF(MONTH(C973)&lt;=9,"Q2","Q3"))))</f>
        <v/>
      </c>
      <c r="C973" s="26" t="n"/>
      <c r="D973" s="23" t="n"/>
      <c r="E973" s="19" t="n"/>
      <c r="F973" s="22">
        <f>IF(E973="","",IFERROR(VLOOKUP(E973,'Vendor Master'!$B$5:$Q$54,2,FALSE),""))</f>
        <v/>
      </c>
      <c r="G973" s="22">
        <f>IF(E973="","",IFERROR(VLOOKUP(E973,'Vendor Master'!$B$5:$Q$54,4,FALSE),""))</f>
        <v/>
      </c>
      <c r="H973" s="20">
        <f>IF(E973="","",IFERROR(VLOOKUP(G973,'Rate Master'!$B$5:$C$16,2,FALSE),""))</f>
        <v/>
      </c>
      <c r="I973" s="28" t="n"/>
      <c r="J973" s="29">
        <f>IF(E973="","",IFERROR(IF(VLOOKUP(E973,'Vendor Master'!$B$5:$Q$54,12,FALSE)="Y",VLOOKUP(E973,'Vendor Master'!$B$5:$Q$54,14,FALSE),0),""))</f>
        <v/>
      </c>
      <c r="K973" s="30">
        <f>IF(OR(E973="",I973="",J973=""),"",I973*J973)</f>
        <v/>
      </c>
      <c r="L973" s="30">
        <f>IF(OR(E973="",I973=""),"",I973+IF(K973="",0,K973))</f>
        <v/>
      </c>
      <c r="M973" s="25">
        <f>IF(E973="","",IFERROR(IF(F973="",0.2,IF(AND(VLOOKUP(E973,'Vendor Master'!$B$5:$Q$54,7,FALSE)="Y",C973&gt;=VLOOKUP(E973,'Vendor Master'!$B$5:$Q$54,9,FALSE),C973&lt;=VLOOKUP(E973,'Vendor Master'!$B$5:$Q$54,10,FALSE)),VLOOKUP(E973,'Vendor Master'!$B$5:$Q$54,11,FALSE),VLOOKUP(E973,'Vendor Master'!$B$5:$Q$54,6,FALSE))),""))</f>
        <v/>
      </c>
      <c r="N973" s="30">
        <f>IF(OR(E973="",I973="",M973=""),"",I973*M973)</f>
        <v/>
      </c>
      <c r="O973" s="30">
        <f>IF(OR(E973="",L973=""),"",L973-IF(N973="",0,N973))</f>
        <v/>
      </c>
      <c r="P973" s="26" t="n"/>
      <c r="Q973" s="23" t="n"/>
      <c r="R973" s="28" t="n"/>
      <c r="S973" s="22">
        <f>IF(OR(R973="",O973=""),"",IF(ROUND(R973,2)=ROUND(O973,2),"OK","CHECK"))</f>
        <v/>
      </c>
      <c r="T973" s="31">
        <f>IF(OR(R973="",O973=""),"",R973-O973)</f>
        <v/>
      </c>
      <c r="U973" s="19" t="n"/>
      <c r="V973" s="23" t="n"/>
      <c r="W973" s="32">
        <f>IF(V973="","",IFERROR(VLOOKUP(V973,'Challan Master'!$B$5:$D$124,3,FALSE),""))</f>
        <v/>
      </c>
      <c r="X973" s="22">
        <f>IF(V973="","",IFERROR(VLOOKUP(V973,'Challan Master'!$B$5:$D$124,2,FALSE),""))</f>
        <v/>
      </c>
      <c r="Y973" s="23" t="n"/>
    </row>
    <row r="974">
      <c r="A974" s="22">
        <f>IF(C974="","",ROW()-4)</f>
        <v/>
      </c>
      <c r="B974" s="22">
        <f>IF(C974="","",IF(MONTH(C974)&lt;=3,"Q4",IF(MONTH(C974)&lt;=6,"Q1",IF(MONTH(C974)&lt;=9,"Q2","Q3"))))</f>
        <v/>
      </c>
      <c r="C974" s="26" t="n"/>
      <c r="D974" s="23" t="n"/>
      <c r="E974" s="19" t="n"/>
      <c r="F974" s="22">
        <f>IF(E974="","",IFERROR(VLOOKUP(E974,'Vendor Master'!$B$5:$Q$54,2,FALSE),""))</f>
        <v/>
      </c>
      <c r="G974" s="22">
        <f>IF(E974="","",IFERROR(VLOOKUP(E974,'Vendor Master'!$B$5:$Q$54,4,FALSE),""))</f>
        <v/>
      </c>
      <c r="H974" s="20">
        <f>IF(E974="","",IFERROR(VLOOKUP(G974,'Rate Master'!$B$5:$C$16,2,FALSE),""))</f>
        <v/>
      </c>
      <c r="I974" s="28" t="n"/>
      <c r="J974" s="29">
        <f>IF(E974="","",IFERROR(IF(VLOOKUP(E974,'Vendor Master'!$B$5:$Q$54,12,FALSE)="Y",VLOOKUP(E974,'Vendor Master'!$B$5:$Q$54,14,FALSE),0),""))</f>
        <v/>
      </c>
      <c r="K974" s="30">
        <f>IF(OR(E974="",I974="",J974=""),"",I974*J974)</f>
        <v/>
      </c>
      <c r="L974" s="30">
        <f>IF(OR(E974="",I974=""),"",I974+IF(K974="",0,K974))</f>
        <v/>
      </c>
      <c r="M974" s="25">
        <f>IF(E974="","",IFERROR(IF(F974="",0.2,IF(AND(VLOOKUP(E974,'Vendor Master'!$B$5:$Q$54,7,FALSE)="Y",C974&gt;=VLOOKUP(E974,'Vendor Master'!$B$5:$Q$54,9,FALSE),C974&lt;=VLOOKUP(E974,'Vendor Master'!$B$5:$Q$54,10,FALSE)),VLOOKUP(E974,'Vendor Master'!$B$5:$Q$54,11,FALSE),VLOOKUP(E974,'Vendor Master'!$B$5:$Q$54,6,FALSE))),""))</f>
        <v/>
      </c>
      <c r="N974" s="30">
        <f>IF(OR(E974="",I974="",M974=""),"",I974*M974)</f>
        <v/>
      </c>
      <c r="O974" s="30">
        <f>IF(OR(E974="",L974=""),"",L974-IF(N974="",0,N974))</f>
        <v/>
      </c>
      <c r="P974" s="26" t="n"/>
      <c r="Q974" s="23" t="n"/>
      <c r="R974" s="28" t="n"/>
      <c r="S974" s="22">
        <f>IF(OR(R974="",O974=""),"",IF(ROUND(R974,2)=ROUND(O974,2),"OK","CHECK"))</f>
        <v/>
      </c>
      <c r="T974" s="31">
        <f>IF(OR(R974="",O974=""),"",R974-O974)</f>
        <v/>
      </c>
      <c r="U974" s="19" t="n"/>
      <c r="V974" s="23" t="n"/>
      <c r="W974" s="32">
        <f>IF(V974="","",IFERROR(VLOOKUP(V974,'Challan Master'!$B$5:$D$124,3,FALSE),""))</f>
        <v/>
      </c>
      <c r="X974" s="22">
        <f>IF(V974="","",IFERROR(VLOOKUP(V974,'Challan Master'!$B$5:$D$124,2,FALSE),""))</f>
        <v/>
      </c>
      <c r="Y974" s="23" t="n"/>
    </row>
    <row r="975">
      <c r="A975" s="22">
        <f>IF(C975="","",ROW()-4)</f>
        <v/>
      </c>
      <c r="B975" s="22">
        <f>IF(C975="","",IF(MONTH(C975)&lt;=3,"Q4",IF(MONTH(C975)&lt;=6,"Q1",IF(MONTH(C975)&lt;=9,"Q2","Q3"))))</f>
        <v/>
      </c>
      <c r="C975" s="26" t="n"/>
      <c r="D975" s="23" t="n"/>
      <c r="E975" s="19" t="n"/>
      <c r="F975" s="22">
        <f>IF(E975="","",IFERROR(VLOOKUP(E975,'Vendor Master'!$B$5:$Q$54,2,FALSE),""))</f>
        <v/>
      </c>
      <c r="G975" s="22">
        <f>IF(E975="","",IFERROR(VLOOKUP(E975,'Vendor Master'!$B$5:$Q$54,4,FALSE),""))</f>
        <v/>
      </c>
      <c r="H975" s="20">
        <f>IF(E975="","",IFERROR(VLOOKUP(G975,'Rate Master'!$B$5:$C$16,2,FALSE),""))</f>
        <v/>
      </c>
      <c r="I975" s="28" t="n"/>
      <c r="J975" s="29">
        <f>IF(E975="","",IFERROR(IF(VLOOKUP(E975,'Vendor Master'!$B$5:$Q$54,12,FALSE)="Y",VLOOKUP(E975,'Vendor Master'!$B$5:$Q$54,14,FALSE),0),""))</f>
        <v/>
      </c>
      <c r="K975" s="30">
        <f>IF(OR(E975="",I975="",J975=""),"",I975*J975)</f>
        <v/>
      </c>
      <c r="L975" s="30">
        <f>IF(OR(E975="",I975=""),"",I975+IF(K975="",0,K975))</f>
        <v/>
      </c>
      <c r="M975" s="25">
        <f>IF(E975="","",IFERROR(IF(F975="",0.2,IF(AND(VLOOKUP(E975,'Vendor Master'!$B$5:$Q$54,7,FALSE)="Y",C975&gt;=VLOOKUP(E975,'Vendor Master'!$B$5:$Q$54,9,FALSE),C975&lt;=VLOOKUP(E975,'Vendor Master'!$B$5:$Q$54,10,FALSE)),VLOOKUP(E975,'Vendor Master'!$B$5:$Q$54,11,FALSE),VLOOKUP(E975,'Vendor Master'!$B$5:$Q$54,6,FALSE))),""))</f>
        <v/>
      </c>
      <c r="N975" s="30">
        <f>IF(OR(E975="",I975="",M975=""),"",I975*M975)</f>
        <v/>
      </c>
      <c r="O975" s="30">
        <f>IF(OR(E975="",L975=""),"",L975-IF(N975="",0,N975))</f>
        <v/>
      </c>
      <c r="P975" s="26" t="n"/>
      <c r="Q975" s="23" t="n"/>
      <c r="R975" s="28" t="n"/>
      <c r="S975" s="22">
        <f>IF(OR(R975="",O975=""),"",IF(ROUND(R975,2)=ROUND(O975,2),"OK","CHECK"))</f>
        <v/>
      </c>
      <c r="T975" s="31">
        <f>IF(OR(R975="",O975=""),"",R975-O975)</f>
        <v/>
      </c>
      <c r="U975" s="19" t="n"/>
      <c r="V975" s="23" t="n"/>
      <c r="W975" s="32">
        <f>IF(V975="","",IFERROR(VLOOKUP(V975,'Challan Master'!$B$5:$D$124,3,FALSE),""))</f>
        <v/>
      </c>
      <c r="X975" s="22">
        <f>IF(V975="","",IFERROR(VLOOKUP(V975,'Challan Master'!$B$5:$D$124,2,FALSE),""))</f>
        <v/>
      </c>
      <c r="Y975" s="23" t="n"/>
    </row>
    <row r="976">
      <c r="A976" s="22">
        <f>IF(C976="","",ROW()-4)</f>
        <v/>
      </c>
      <c r="B976" s="22">
        <f>IF(C976="","",IF(MONTH(C976)&lt;=3,"Q4",IF(MONTH(C976)&lt;=6,"Q1",IF(MONTH(C976)&lt;=9,"Q2","Q3"))))</f>
        <v/>
      </c>
      <c r="C976" s="26" t="n"/>
      <c r="D976" s="23" t="n"/>
      <c r="E976" s="19" t="n"/>
      <c r="F976" s="22">
        <f>IF(E976="","",IFERROR(VLOOKUP(E976,'Vendor Master'!$B$5:$Q$54,2,FALSE),""))</f>
        <v/>
      </c>
      <c r="G976" s="22">
        <f>IF(E976="","",IFERROR(VLOOKUP(E976,'Vendor Master'!$B$5:$Q$54,4,FALSE),""))</f>
        <v/>
      </c>
      <c r="H976" s="20">
        <f>IF(E976="","",IFERROR(VLOOKUP(G976,'Rate Master'!$B$5:$C$16,2,FALSE),""))</f>
        <v/>
      </c>
      <c r="I976" s="28" t="n"/>
      <c r="J976" s="29">
        <f>IF(E976="","",IFERROR(IF(VLOOKUP(E976,'Vendor Master'!$B$5:$Q$54,12,FALSE)="Y",VLOOKUP(E976,'Vendor Master'!$B$5:$Q$54,14,FALSE),0),""))</f>
        <v/>
      </c>
      <c r="K976" s="30">
        <f>IF(OR(E976="",I976="",J976=""),"",I976*J976)</f>
        <v/>
      </c>
      <c r="L976" s="30">
        <f>IF(OR(E976="",I976=""),"",I976+IF(K976="",0,K976))</f>
        <v/>
      </c>
      <c r="M976" s="25">
        <f>IF(E976="","",IFERROR(IF(F976="",0.2,IF(AND(VLOOKUP(E976,'Vendor Master'!$B$5:$Q$54,7,FALSE)="Y",C976&gt;=VLOOKUP(E976,'Vendor Master'!$B$5:$Q$54,9,FALSE),C976&lt;=VLOOKUP(E976,'Vendor Master'!$B$5:$Q$54,10,FALSE)),VLOOKUP(E976,'Vendor Master'!$B$5:$Q$54,11,FALSE),VLOOKUP(E976,'Vendor Master'!$B$5:$Q$54,6,FALSE))),""))</f>
        <v/>
      </c>
      <c r="N976" s="30">
        <f>IF(OR(E976="",I976="",M976=""),"",I976*M976)</f>
        <v/>
      </c>
      <c r="O976" s="30">
        <f>IF(OR(E976="",L976=""),"",L976-IF(N976="",0,N976))</f>
        <v/>
      </c>
      <c r="P976" s="26" t="n"/>
      <c r="Q976" s="23" t="n"/>
      <c r="R976" s="28" t="n"/>
      <c r="S976" s="22">
        <f>IF(OR(R976="",O976=""),"",IF(ROUND(R976,2)=ROUND(O976,2),"OK","CHECK"))</f>
        <v/>
      </c>
      <c r="T976" s="31">
        <f>IF(OR(R976="",O976=""),"",R976-O976)</f>
        <v/>
      </c>
      <c r="U976" s="19" t="n"/>
      <c r="V976" s="23" t="n"/>
      <c r="W976" s="32">
        <f>IF(V976="","",IFERROR(VLOOKUP(V976,'Challan Master'!$B$5:$D$124,3,FALSE),""))</f>
        <v/>
      </c>
      <c r="X976" s="22">
        <f>IF(V976="","",IFERROR(VLOOKUP(V976,'Challan Master'!$B$5:$D$124,2,FALSE),""))</f>
        <v/>
      </c>
      <c r="Y976" s="23" t="n"/>
    </row>
    <row r="977">
      <c r="A977" s="22">
        <f>IF(C977="","",ROW()-4)</f>
        <v/>
      </c>
      <c r="B977" s="22">
        <f>IF(C977="","",IF(MONTH(C977)&lt;=3,"Q4",IF(MONTH(C977)&lt;=6,"Q1",IF(MONTH(C977)&lt;=9,"Q2","Q3"))))</f>
        <v/>
      </c>
      <c r="C977" s="26" t="n"/>
      <c r="D977" s="23" t="n"/>
      <c r="E977" s="19" t="n"/>
      <c r="F977" s="22">
        <f>IF(E977="","",IFERROR(VLOOKUP(E977,'Vendor Master'!$B$5:$Q$54,2,FALSE),""))</f>
        <v/>
      </c>
      <c r="G977" s="22">
        <f>IF(E977="","",IFERROR(VLOOKUP(E977,'Vendor Master'!$B$5:$Q$54,4,FALSE),""))</f>
        <v/>
      </c>
      <c r="H977" s="20">
        <f>IF(E977="","",IFERROR(VLOOKUP(G977,'Rate Master'!$B$5:$C$16,2,FALSE),""))</f>
        <v/>
      </c>
      <c r="I977" s="28" t="n"/>
      <c r="J977" s="29">
        <f>IF(E977="","",IFERROR(IF(VLOOKUP(E977,'Vendor Master'!$B$5:$Q$54,12,FALSE)="Y",VLOOKUP(E977,'Vendor Master'!$B$5:$Q$54,14,FALSE),0),""))</f>
        <v/>
      </c>
      <c r="K977" s="30">
        <f>IF(OR(E977="",I977="",J977=""),"",I977*J977)</f>
        <v/>
      </c>
      <c r="L977" s="30">
        <f>IF(OR(E977="",I977=""),"",I977+IF(K977="",0,K977))</f>
        <v/>
      </c>
      <c r="M977" s="25">
        <f>IF(E977="","",IFERROR(IF(F977="",0.2,IF(AND(VLOOKUP(E977,'Vendor Master'!$B$5:$Q$54,7,FALSE)="Y",C977&gt;=VLOOKUP(E977,'Vendor Master'!$B$5:$Q$54,9,FALSE),C977&lt;=VLOOKUP(E977,'Vendor Master'!$B$5:$Q$54,10,FALSE)),VLOOKUP(E977,'Vendor Master'!$B$5:$Q$54,11,FALSE),VLOOKUP(E977,'Vendor Master'!$B$5:$Q$54,6,FALSE))),""))</f>
        <v/>
      </c>
      <c r="N977" s="30">
        <f>IF(OR(E977="",I977="",M977=""),"",I977*M977)</f>
        <v/>
      </c>
      <c r="O977" s="30">
        <f>IF(OR(E977="",L977=""),"",L977-IF(N977="",0,N977))</f>
        <v/>
      </c>
      <c r="P977" s="26" t="n"/>
      <c r="Q977" s="23" t="n"/>
      <c r="R977" s="28" t="n"/>
      <c r="S977" s="22">
        <f>IF(OR(R977="",O977=""),"",IF(ROUND(R977,2)=ROUND(O977,2),"OK","CHECK"))</f>
        <v/>
      </c>
      <c r="T977" s="31">
        <f>IF(OR(R977="",O977=""),"",R977-O977)</f>
        <v/>
      </c>
      <c r="U977" s="19" t="n"/>
      <c r="V977" s="23" t="n"/>
      <c r="W977" s="32">
        <f>IF(V977="","",IFERROR(VLOOKUP(V977,'Challan Master'!$B$5:$D$124,3,FALSE),""))</f>
        <v/>
      </c>
      <c r="X977" s="22">
        <f>IF(V977="","",IFERROR(VLOOKUP(V977,'Challan Master'!$B$5:$D$124,2,FALSE),""))</f>
        <v/>
      </c>
      <c r="Y977" s="23" t="n"/>
    </row>
    <row r="978">
      <c r="A978" s="22">
        <f>IF(C978="","",ROW()-4)</f>
        <v/>
      </c>
      <c r="B978" s="22">
        <f>IF(C978="","",IF(MONTH(C978)&lt;=3,"Q4",IF(MONTH(C978)&lt;=6,"Q1",IF(MONTH(C978)&lt;=9,"Q2","Q3"))))</f>
        <v/>
      </c>
      <c r="C978" s="26" t="n"/>
      <c r="D978" s="23" t="n"/>
      <c r="E978" s="19" t="n"/>
      <c r="F978" s="22">
        <f>IF(E978="","",IFERROR(VLOOKUP(E978,'Vendor Master'!$B$5:$Q$54,2,FALSE),""))</f>
        <v/>
      </c>
      <c r="G978" s="22">
        <f>IF(E978="","",IFERROR(VLOOKUP(E978,'Vendor Master'!$B$5:$Q$54,4,FALSE),""))</f>
        <v/>
      </c>
      <c r="H978" s="20">
        <f>IF(E978="","",IFERROR(VLOOKUP(G978,'Rate Master'!$B$5:$C$16,2,FALSE),""))</f>
        <v/>
      </c>
      <c r="I978" s="28" t="n"/>
      <c r="J978" s="29">
        <f>IF(E978="","",IFERROR(IF(VLOOKUP(E978,'Vendor Master'!$B$5:$Q$54,12,FALSE)="Y",VLOOKUP(E978,'Vendor Master'!$B$5:$Q$54,14,FALSE),0),""))</f>
        <v/>
      </c>
      <c r="K978" s="30">
        <f>IF(OR(E978="",I978="",J978=""),"",I978*J978)</f>
        <v/>
      </c>
      <c r="L978" s="30">
        <f>IF(OR(E978="",I978=""),"",I978+IF(K978="",0,K978))</f>
        <v/>
      </c>
      <c r="M978" s="25">
        <f>IF(E978="","",IFERROR(IF(F978="",0.2,IF(AND(VLOOKUP(E978,'Vendor Master'!$B$5:$Q$54,7,FALSE)="Y",C978&gt;=VLOOKUP(E978,'Vendor Master'!$B$5:$Q$54,9,FALSE),C978&lt;=VLOOKUP(E978,'Vendor Master'!$B$5:$Q$54,10,FALSE)),VLOOKUP(E978,'Vendor Master'!$B$5:$Q$54,11,FALSE),VLOOKUP(E978,'Vendor Master'!$B$5:$Q$54,6,FALSE))),""))</f>
        <v/>
      </c>
      <c r="N978" s="30">
        <f>IF(OR(E978="",I978="",M978=""),"",I978*M978)</f>
        <v/>
      </c>
      <c r="O978" s="30">
        <f>IF(OR(E978="",L978=""),"",L978-IF(N978="",0,N978))</f>
        <v/>
      </c>
      <c r="P978" s="26" t="n"/>
      <c r="Q978" s="23" t="n"/>
      <c r="R978" s="28" t="n"/>
      <c r="S978" s="22">
        <f>IF(OR(R978="",O978=""),"",IF(ROUND(R978,2)=ROUND(O978,2),"OK","CHECK"))</f>
        <v/>
      </c>
      <c r="T978" s="31">
        <f>IF(OR(R978="",O978=""),"",R978-O978)</f>
        <v/>
      </c>
      <c r="U978" s="19" t="n"/>
      <c r="V978" s="23" t="n"/>
      <c r="W978" s="32">
        <f>IF(V978="","",IFERROR(VLOOKUP(V978,'Challan Master'!$B$5:$D$124,3,FALSE),""))</f>
        <v/>
      </c>
      <c r="X978" s="22">
        <f>IF(V978="","",IFERROR(VLOOKUP(V978,'Challan Master'!$B$5:$D$124,2,FALSE),""))</f>
        <v/>
      </c>
      <c r="Y978" s="23" t="n"/>
    </row>
    <row r="979">
      <c r="A979" s="22">
        <f>IF(C979="","",ROW()-4)</f>
        <v/>
      </c>
      <c r="B979" s="22">
        <f>IF(C979="","",IF(MONTH(C979)&lt;=3,"Q4",IF(MONTH(C979)&lt;=6,"Q1",IF(MONTH(C979)&lt;=9,"Q2","Q3"))))</f>
        <v/>
      </c>
      <c r="C979" s="26" t="n"/>
      <c r="D979" s="23" t="n"/>
      <c r="E979" s="19" t="n"/>
      <c r="F979" s="22">
        <f>IF(E979="","",IFERROR(VLOOKUP(E979,'Vendor Master'!$B$5:$Q$54,2,FALSE),""))</f>
        <v/>
      </c>
      <c r="G979" s="22">
        <f>IF(E979="","",IFERROR(VLOOKUP(E979,'Vendor Master'!$B$5:$Q$54,4,FALSE),""))</f>
        <v/>
      </c>
      <c r="H979" s="20">
        <f>IF(E979="","",IFERROR(VLOOKUP(G979,'Rate Master'!$B$5:$C$16,2,FALSE),""))</f>
        <v/>
      </c>
      <c r="I979" s="28" t="n"/>
      <c r="J979" s="29">
        <f>IF(E979="","",IFERROR(IF(VLOOKUP(E979,'Vendor Master'!$B$5:$Q$54,12,FALSE)="Y",VLOOKUP(E979,'Vendor Master'!$B$5:$Q$54,14,FALSE),0),""))</f>
        <v/>
      </c>
      <c r="K979" s="30">
        <f>IF(OR(E979="",I979="",J979=""),"",I979*J979)</f>
        <v/>
      </c>
      <c r="L979" s="30">
        <f>IF(OR(E979="",I979=""),"",I979+IF(K979="",0,K979))</f>
        <v/>
      </c>
      <c r="M979" s="25">
        <f>IF(E979="","",IFERROR(IF(F979="",0.2,IF(AND(VLOOKUP(E979,'Vendor Master'!$B$5:$Q$54,7,FALSE)="Y",C979&gt;=VLOOKUP(E979,'Vendor Master'!$B$5:$Q$54,9,FALSE),C979&lt;=VLOOKUP(E979,'Vendor Master'!$B$5:$Q$54,10,FALSE)),VLOOKUP(E979,'Vendor Master'!$B$5:$Q$54,11,FALSE),VLOOKUP(E979,'Vendor Master'!$B$5:$Q$54,6,FALSE))),""))</f>
        <v/>
      </c>
      <c r="N979" s="30">
        <f>IF(OR(E979="",I979="",M979=""),"",I979*M979)</f>
        <v/>
      </c>
      <c r="O979" s="30">
        <f>IF(OR(E979="",L979=""),"",L979-IF(N979="",0,N979))</f>
        <v/>
      </c>
      <c r="P979" s="26" t="n"/>
      <c r="Q979" s="23" t="n"/>
      <c r="R979" s="28" t="n"/>
      <c r="S979" s="22">
        <f>IF(OR(R979="",O979=""),"",IF(ROUND(R979,2)=ROUND(O979,2),"OK","CHECK"))</f>
        <v/>
      </c>
      <c r="T979" s="31">
        <f>IF(OR(R979="",O979=""),"",R979-O979)</f>
        <v/>
      </c>
      <c r="U979" s="19" t="n"/>
      <c r="V979" s="23" t="n"/>
      <c r="W979" s="32">
        <f>IF(V979="","",IFERROR(VLOOKUP(V979,'Challan Master'!$B$5:$D$124,3,FALSE),""))</f>
        <v/>
      </c>
      <c r="X979" s="22">
        <f>IF(V979="","",IFERROR(VLOOKUP(V979,'Challan Master'!$B$5:$D$124,2,FALSE),""))</f>
        <v/>
      </c>
      <c r="Y979" s="23" t="n"/>
    </row>
    <row r="980">
      <c r="A980" s="22">
        <f>IF(C980="","",ROW()-4)</f>
        <v/>
      </c>
      <c r="B980" s="22">
        <f>IF(C980="","",IF(MONTH(C980)&lt;=3,"Q4",IF(MONTH(C980)&lt;=6,"Q1",IF(MONTH(C980)&lt;=9,"Q2","Q3"))))</f>
        <v/>
      </c>
      <c r="C980" s="26" t="n"/>
      <c r="D980" s="23" t="n"/>
      <c r="E980" s="19" t="n"/>
      <c r="F980" s="22">
        <f>IF(E980="","",IFERROR(VLOOKUP(E980,'Vendor Master'!$B$5:$Q$54,2,FALSE),""))</f>
        <v/>
      </c>
      <c r="G980" s="22">
        <f>IF(E980="","",IFERROR(VLOOKUP(E980,'Vendor Master'!$B$5:$Q$54,4,FALSE),""))</f>
        <v/>
      </c>
      <c r="H980" s="20">
        <f>IF(E980="","",IFERROR(VLOOKUP(G980,'Rate Master'!$B$5:$C$16,2,FALSE),""))</f>
        <v/>
      </c>
      <c r="I980" s="28" t="n"/>
      <c r="J980" s="29">
        <f>IF(E980="","",IFERROR(IF(VLOOKUP(E980,'Vendor Master'!$B$5:$Q$54,12,FALSE)="Y",VLOOKUP(E980,'Vendor Master'!$B$5:$Q$54,14,FALSE),0),""))</f>
        <v/>
      </c>
      <c r="K980" s="30">
        <f>IF(OR(E980="",I980="",J980=""),"",I980*J980)</f>
        <v/>
      </c>
      <c r="L980" s="30">
        <f>IF(OR(E980="",I980=""),"",I980+IF(K980="",0,K980))</f>
        <v/>
      </c>
      <c r="M980" s="25">
        <f>IF(E980="","",IFERROR(IF(F980="",0.2,IF(AND(VLOOKUP(E980,'Vendor Master'!$B$5:$Q$54,7,FALSE)="Y",C980&gt;=VLOOKUP(E980,'Vendor Master'!$B$5:$Q$54,9,FALSE),C980&lt;=VLOOKUP(E980,'Vendor Master'!$B$5:$Q$54,10,FALSE)),VLOOKUP(E980,'Vendor Master'!$B$5:$Q$54,11,FALSE),VLOOKUP(E980,'Vendor Master'!$B$5:$Q$54,6,FALSE))),""))</f>
        <v/>
      </c>
      <c r="N980" s="30">
        <f>IF(OR(E980="",I980="",M980=""),"",I980*M980)</f>
        <v/>
      </c>
      <c r="O980" s="30">
        <f>IF(OR(E980="",L980=""),"",L980-IF(N980="",0,N980))</f>
        <v/>
      </c>
      <c r="P980" s="26" t="n"/>
      <c r="Q980" s="23" t="n"/>
      <c r="R980" s="28" t="n"/>
      <c r="S980" s="22">
        <f>IF(OR(R980="",O980=""),"",IF(ROUND(R980,2)=ROUND(O980,2),"OK","CHECK"))</f>
        <v/>
      </c>
      <c r="T980" s="31">
        <f>IF(OR(R980="",O980=""),"",R980-O980)</f>
        <v/>
      </c>
      <c r="U980" s="19" t="n"/>
      <c r="V980" s="23" t="n"/>
      <c r="W980" s="32">
        <f>IF(V980="","",IFERROR(VLOOKUP(V980,'Challan Master'!$B$5:$D$124,3,FALSE),""))</f>
        <v/>
      </c>
      <c r="X980" s="22">
        <f>IF(V980="","",IFERROR(VLOOKUP(V980,'Challan Master'!$B$5:$D$124,2,FALSE),""))</f>
        <v/>
      </c>
      <c r="Y980" s="23" t="n"/>
    </row>
    <row r="981">
      <c r="A981" s="22">
        <f>IF(C981="","",ROW()-4)</f>
        <v/>
      </c>
      <c r="B981" s="22">
        <f>IF(C981="","",IF(MONTH(C981)&lt;=3,"Q4",IF(MONTH(C981)&lt;=6,"Q1",IF(MONTH(C981)&lt;=9,"Q2","Q3"))))</f>
        <v/>
      </c>
      <c r="C981" s="26" t="n"/>
      <c r="D981" s="23" t="n"/>
      <c r="E981" s="19" t="n"/>
      <c r="F981" s="22">
        <f>IF(E981="","",IFERROR(VLOOKUP(E981,'Vendor Master'!$B$5:$Q$54,2,FALSE),""))</f>
        <v/>
      </c>
      <c r="G981" s="22">
        <f>IF(E981="","",IFERROR(VLOOKUP(E981,'Vendor Master'!$B$5:$Q$54,4,FALSE),""))</f>
        <v/>
      </c>
      <c r="H981" s="20">
        <f>IF(E981="","",IFERROR(VLOOKUP(G981,'Rate Master'!$B$5:$C$16,2,FALSE),""))</f>
        <v/>
      </c>
      <c r="I981" s="28" t="n"/>
      <c r="J981" s="29">
        <f>IF(E981="","",IFERROR(IF(VLOOKUP(E981,'Vendor Master'!$B$5:$Q$54,12,FALSE)="Y",VLOOKUP(E981,'Vendor Master'!$B$5:$Q$54,14,FALSE),0),""))</f>
        <v/>
      </c>
      <c r="K981" s="30">
        <f>IF(OR(E981="",I981="",J981=""),"",I981*J981)</f>
        <v/>
      </c>
      <c r="L981" s="30">
        <f>IF(OR(E981="",I981=""),"",I981+IF(K981="",0,K981))</f>
        <v/>
      </c>
      <c r="M981" s="25">
        <f>IF(E981="","",IFERROR(IF(F981="",0.2,IF(AND(VLOOKUP(E981,'Vendor Master'!$B$5:$Q$54,7,FALSE)="Y",C981&gt;=VLOOKUP(E981,'Vendor Master'!$B$5:$Q$54,9,FALSE),C981&lt;=VLOOKUP(E981,'Vendor Master'!$B$5:$Q$54,10,FALSE)),VLOOKUP(E981,'Vendor Master'!$B$5:$Q$54,11,FALSE),VLOOKUP(E981,'Vendor Master'!$B$5:$Q$54,6,FALSE))),""))</f>
        <v/>
      </c>
      <c r="N981" s="30">
        <f>IF(OR(E981="",I981="",M981=""),"",I981*M981)</f>
        <v/>
      </c>
      <c r="O981" s="30">
        <f>IF(OR(E981="",L981=""),"",L981-IF(N981="",0,N981))</f>
        <v/>
      </c>
      <c r="P981" s="26" t="n"/>
      <c r="Q981" s="23" t="n"/>
      <c r="R981" s="28" t="n"/>
      <c r="S981" s="22">
        <f>IF(OR(R981="",O981=""),"",IF(ROUND(R981,2)=ROUND(O981,2),"OK","CHECK"))</f>
        <v/>
      </c>
      <c r="T981" s="31">
        <f>IF(OR(R981="",O981=""),"",R981-O981)</f>
        <v/>
      </c>
      <c r="U981" s="19" t="n"/>
      <c r="V981" s="23" t="n"/>
      <c r="W981" s="32">
        <f>IF(V981="","",IFERROR(VLOOKUP(V981,'Challan Master'!$B$5:$D$124,3,FALSE),""))</f>
        <v/>
      </c>
      <c r="X981" s="22">
        <f>IF(V981="","",IFERROR(VLOOKUP(V981,'Challan Master'!$B$5:$D$124,2,FALSE),""))</f>
        <v/>
      </c>
      <c r="Y981" s="23" t="n"/>
    </row>
    <row r="982">
      <c r="A982" s="22">
        <f>IF(C982="","",ROW()-4)</f>
        <v/>
      </c>
      <c r="B982" s="22">
        <f>IF(C982="","",IF(MONTH(C982)&lt;=3,"Q4",IF(MONTH(C982)&lt;=6,"Q1",IF(MONTH(C982)&lt;=9,"Q2","Q3"))))</f>
        <v/>
      </c>
      <c r="C982" s="26" t="n"/>
      <c r="D982" s="23" t="n"/>
      <c r="E982" s="19" t="n"/>
      <c r="F982" s="22">
        <f>IF(E982="","",IFERROR(VLOOKUP(E982,'Vendor Master'!$B$5:$Q$54,2,FALSE),""))</f>
        <v/>
      </c>
      <c r="G982" s="22">
        <f>IF(E982="","",IFERROR(VLOOKUP(E982,'Vendor Master'!$B$5:$Q$54,4,FALSE),""))</f>
        <v/>
      </c>
      <c r="H982" s="20">
        <f>IF(E982="","",IFERROR(VLOOKUP(G982,'Rate Master'!$B$5:$C$16,2,FALSE),""))</f>
        <v/>
      </c>
      <c r="I982" s="28" t="n"/>
      <c r="J982" s="29">
        <f>IF(E982="","",IFERROR(IF(VLOOKUP(E982,'Vendor Master'!$B$5:$Q$54,12,FALSE)="Y",VLOOKUP(E982,'Vendor Master'!$B$5:$Q$54,14,FALSE),0),""))</f>
        <v/>
      </c>
      <c r="K982" s="30">
        <f>IF(OR(E982="",I982="",J982=""),"",I982*J982)</f>
        <v/>
      </c>
      <c r="L982" s="30">
        <f>IF(OR(E982="",I982=""),"",I982+IF(K982="",0,K982))</f>
        <v/>
      </c>
      <c r="M982" s="25">
        <f>IF(E982="","",IFERROR(IF(F982="",0.2,IF(AND(VLOOKUP(E982,'Vendor Master'!$B$5:$Q$54,7,FALSE)="Y",C982&gt;=VLOOKUP(E982,'Vendor Master'!$B$5:$Q$54,9,FALSE),C982&lt;=VLOOKUP(E982,'Vendor Master'!$B$5:$Q$54,10,FALSE)),VLOOKUP(E982,'Vendor Master'!$B$5:$Q$54,11,FALSE),VLOOKUP(E982,'Vendor Master'!$B$5:$Q$54,6,FALSE))),""))</f>
        <v/>
      </c>
      <c r="N982" s="30">
        <f>IF(OR(E982="",I982="",M982=""),"",I982*M982)</f>
        <v/>
      </c>
      <c r="O982" s="30">
        <f>IF(OR(E982="",L982=""),"",L982-IF(N982="",0,N982))</f>
        <v/>
      </c>
      <c r="P982" s="26" t="n"/>
      <c r="Q982" s="23" t="n"/>
      <c r="R982" s="28" t="n"/>
      <c r="S982" s="22">
        <f>IF(OR(R982="",O982=""),"",IF(ROUND(R982,2)=ROUND(O982,2),"OK","CHECK"))</f>
        <v/>
      </c>
      <c r="T982" s="31">
        <f>IF(OR(R982="",O982=""),"",R982-O982)</f>
        <v/>
      </c>
      <c r="U982" s="19" t="n"/>
      <c r="V982" s="23" t="n"/>
      <c r="W982" s="32">
        <f>IF(V982="","",IFERROR(VLOOKUP(V982,'Challan Master'!$B$5:$D$124,3,FALSE),""))</f>
        <v/>
      </c>
      <c r="X982" s="22">
        <f>IF(V982="","",IFERROR(VLOOKUP(V982,'Challan Master'!$B$5:$D$124,2,FALSE),""))</f>
        <v/>
      </c>
      <c r="Y982" s="23" t="n"/>
    </row>
    <row r="983">
      <c r="A983" s="22">
        <f>IF(C983="","",ROW()-4)</f>
        <v/>
      </c>
      <c r="B983" s="22">
        <f>IF(C983="","",IF(MONTH(C983)&lt;=3,"Q4",IF(MONTH(C983)&lt;=6,"Q1",IF(MONTH(C983)&lt;=9,"Q2","Q3"))))</f>
        <v/>
      </c>
      <c r="C983" s="26" t="n"/>
      <c r="D983" s="23" t="n"/>
      <c r="E983" s="19" t="n"/>
      <c r="F983" s="22">
        <f>IF(E983="","",IFERROR(VLOOKUP(E983,'Vendor Master'!$B$5:$Q$54,2,FALSE),""))</f>
        <v/>
      </c>
      <c r="G983" s="22">
        <f>IF(E983="","",IFERROR(VLOOKUP(E983,'Vendor Master'!$B$5:$Q$54,4,FALSE),""))</f>
        <v/>
      </c>
      <c r="H983" s="20">
        <f>IF(E983="","",IFERROR(VLOOKUP(G983,'Rate Master'!$B$5:$C$16,2,FALSE),""))</f>
        <v/>
      </c>
      <c r="I983" s="28" t="n"/>
      <c r="J983" s="29">
        <f>IF(E983="","",IFERROR(IF(VLOOKUP(E983,'Vendor Master'!$B$5:$Q$54,12,FALSE)="Y",VLOOKUP(E983,'Vendor Master'!$B$5:$Q$54,14,FALSE),0),""))</f>
        <v/>
      </c>
      <c r="K983" s="30">
        <f>IF(OR(E983="",I983="",J983=""),"",I983*J983)</f>
        <v/>
      </c>
      <c r="L983" s="30">
        <f>IF(OR(E983="",I983=""),"",I983+IF(K983="",0,K983))</f>
        <v/>
      </c>
      <c r="M983" s="25">
        <f>IF(E983="","",IFERROR(IF(F983="",0.2,IF(AND(VLOOKUP(E983,'Vendor Master'!$B$5:$Q$54,7,FALSE)="Y",C983&gt;=VLOOKUP(E983,'Vendor Master'!$B$5:$Q$54,9,FALSE),C983&lt;=VLOOKUP(E983,'Vendor Master'!$B$5:$Q$54,10,FALSE)),VLOOKUP(E983,'Vendor Master'!$B$5:$Q$54,11,FALSE),VLOOKUP(E983,'Vendor Master'!$B$5:$Q$54,6,FALSE))),""))</f>
        <v/>
      </c>
      <c r="N983" s="30">
        <f>IF(OR(E983="",I983="",M983=""),"",I983*M983)</f>
        <v/>
      </c>
      <c r="O983" s="30">
        <f>IF(OR(E983="",L983=""),"",L983-IF(N983="",0,N983))</f>
        <v/>
      </c>
      <c r="P983" s="26" t="n"/>
      <c r="Q983" s="23" t="n"/>
      <c r="R983" s="28" t="n"/>
      <c r="S983" s="22">
        <f>IF(OR(R983="",O983=""),"",IF(ROUND(R983,2)=ROUND(O983,2),"OK","CHECK"))</f>
        <v/>
      </c>
      <c r="T983" s="31">
        <f>IF(OR(R983="",O983=""),"",R983-O983)</f>
        <v/>
      </c>
      <c r="U983" s="19" t="n"/>
      <c r="V983" s="23" t="n"/>
      <c r="W983" s="32">
        <f>IF(V983="","",IFERROR(VLOOKUP(V983,'Challan Master'!$B$5:$D$124,3,FALSE),""))</f>
        <v/>
      </c>
      <c r="X983" s="22">
        <f>IF(V983="","",IFERROR(VLOOKUP(V983,'Challan Master'!$B$5:$D$124,2,FALSE),""))</f>
        <v/>
      </c>
      <c r="Y983" s="23" t="n"/>
    </row>
    <row r="984">
      <c r="A984" s="22">
        <f>IF(C984="","",ROW()-4)</f>
        <v/>
      </c>
      <c r="B984" s="22">
        <f>IF(C984="","",IF(MONTH(C984)&lt;=3,"Q4",IF(MONTH(C984)&lt;=6,"Q1",IF(MONTH(C984)&lt;=9,"Q2","Q3"))))</f>
        <v/>
      </c>
      <c r="C984" s="26" t="n"/>
      <c r="D984" s="23" t="n"/>
      <c r="E984" s="19" t="n"/>
      <c r="F984" s="22">
        <f>IF(E984="","",IFERROR(VLOOKUP(E984,'Vendor Master'!$B$5:$Q$54,2,FALSE),""))</f>
        <v/>
      </c>
      <c r="G984" s="22">
        <f>IF(E984="","",IFERROR(VLOOKUP(E984,'Vendor Master'!$B$5:$Q$54,4,FALSE),""))</f>
        <v/>
      </c>
      <c r="H984" s="20">
        <f>IF(E984="","",IFERROR(VLOOKUP(G984,'Rate Master'!$B$5:$C$16,2,FALSE),""))</f>
        <v/>
      </c>
      <c r="I984" s="28" t="n"/>
      <c r="J984" s="29">
        <f>IF(E984="","",IFERROR(IF(VLOOKUP(E984,'Vendor Master'!$B$5:$Q$54,12,FALSE)="Y",VLOOKUP(E984,'Vendor Master'!$B$5:$Q$54,14,FALSE),0),""))</f>
        <v/>
      </c>
      <c r="K984" s="30">
        <f>IF(OR(E984="",I984="",J984=""),"",I984*J984)</f>
        <v/>
      </c>
      <c r="L984" s="30">
        <f>IF(OR(E984="",I984=""),"",I984+IF(K984="",0,K984))</f>
        <v/>
      </c>
      <c r="M984" s="25">
        <f>IF(E984="","",IFERROR(IF(F984="",0.2,IF(AND(VLOOKUP(E984,'Vendor Master'!$B$5:$Q$54,7,FALSE)="Y",C984&gt;=VLOOKUP(E984,'Vendor Master'!$B$5:$Q$54,9,FALSE),C984&lt;=VLOOKUP(E984,'Vendor Master'!$B$5:$Q$54,10,FALSE)),VLOOKUP(E984,'Vendor Master'!$B$5:$Q$54,11,FALSE),VLOOKUP(E984,'Vendor Master'!$B$5:$Q$54,6,FALSE))),""))</f>
        <v/>
      </c>
      <c r="N984" s="30">
        <f>IF(OR(E984="",I984="",M984=""),"",I984*M984)</f>
        <v/>
      </c>
      <c r="O984" s="30">
        <f>IF(OR(E984="",L984=""),"",L984-IF(N984="",0,N984))</f>
        <v/>
      </c>
      <c r="P984" s="26" t="n"/>
      <c r="Q984" s="23" t="n"/>
      <c r="R984" s="28" t="n"/>
      <c r="S984" s="22">
        <f>IF(OR(R984="",O984=""),"",IF(ROUND(R984,2)=ROUND(O984,2),"OK","CHECK"))</f>
        <v/>
      </c>
      <c r="T984" s="31">
        <f>IF(OR(R984="",O984=""),"",R984-O984)</f>
        <v/>
      </c>
      <c r="U984" s="19" t="n"/>
      <c r="V984" s="23" t="n"/>
      <c r="W984" s="32">
        <f>IF(V984="","",IFERROR(VLOOKUP(V984,'Challan Master'!$B$5:$D$124,3,FALSE),""))</f>
        <v/>
      </c>
      <c r="X984" s="22">
        <f>IF(V984="","",IFERROR(VLOOKUP(V984,'Challan Master'!$B$5:$D$124,2,FALSE),""))</f>
        <v/>
      </c>
      <c r="Y984" s="23" t="n"/>
    </row>
    <row r="985">
      <c r="A985" s="22">
        <f>IF(C985="","",ROW()-4)</f>
        <v/>
      </c>
      <c r="B985" s="22">
        <f>IF(C985="","",IF(MONTH(C985)&lt;=3,"Q4",IF(MONTH(C985)&lt;=6,"Q1",IF(MONTH(C985)&lt;=9,"Q2","Q3"))))</f>
        <v/>
      </c>
      <c r="C985" s="26" t="n"/>
      <c r="D985" s="23" t="n"/>
      <c r="E985" s="19" t="n"/>
      <c r="F985" s="22">
        <f>IF(E985="","",IFERROR(VLOOKUP(E985,'Vendor Master'!$B$5:$Q$54,2,FALSE),""))</f>
        <v/>
      </c>
      <c r="G985" s="22">
        <f>IF(E985="","",IFERROR(VLOOKUP(E985,'Vendor Master'!$B$5:$Q$54,4,FALSE),""))</f>
        <v/>
      </c>
      <c r="H985" s="20">
        <f>IF(E985="","",IFERROR(VLOOKUP(G985,'Rate Master'!$B$5:$C$16,2,FALSE),""))</f>
        <v/>
      </c>
      <c r="I985" s="28" t="n"/>
      <c r="J985" s="29">
        <f>IF(E985="","",IFERROR(IF(VLOOKUP(E985,'Vendor Master'!$B$5:$Q$54,12,FALSE)="Y",VLOOKUP(E985,'Vendor Master'!$B$5:$Q$54,14,FALSE),0),""))</f>
        <v/>
      </c>
      <c r="K985" s="30">
        <f>IF(OR(E985="",I985="",J985=""),"",I985*J985)</f>
        <v/>
      </c>
      <c r="L985" s="30">
        <f>IF(OR(E985="",I985=""),"",I985+IF(K985="",0,K985))</f>
        <v/>
      </c>
      <c r="M985" s="25">
        <f>IF(E985="","",IFERROR(IF(F985="",0.2,IF(AND(VLOOKUP(E985,'Vendor Master'!$B$5:$Q$54,7,FALSE)="Y",C985&gt;=VLOOKUP(E985,'Vendor Master'!$B$5:$Q$54,9,FALSE),C985&lt;=VLOOKUP(E985,'Vendor Master'!$B$5:$Q$54,10,FALSE)),VLOOKUP(E985,'Vendor Master'!$B$5:$Q$54,11,FALSE),VLOOKUP(E985,'Vendor Master'!$B$5:$Q$54,6,FALSE))),""))</f>
        <v/>
      </c>
      <c r="N985" s="30">
        <f>IF(OR(E985="",I985="",M985=""),"",I985*M985)</f>
        <v/>
      </c>
      <c r="O985" s="30">
        <f>IF(OR(E985="",L985=""),"",L985-IF(N985="",0,N985))</f>
        <v/>
      </c>
      <c r="P985" s="26" t="n"/>
      <c r="Q985" s="23" t="n"/>
      <c r="R985" s="28" t="n"/>
      <c r="S985" s="22">
        <f>IF(OR(R985="",O985=""),"",IF(ROUND(R985,2)=ROUND(O985,2),"OK","CHECK"))</f>
        <v/>
      </c>
      <c r="T985" s="31">
        <f>IF(OR(R985="",O985=""),"",R985-O985)</f>
        <v/>
      </c>
      <c r="U985" s="19" t="n"/>
      <c r="V985" s="23" t="n"/>
      <c r="W985" s="32">
        <f>IF(V985="","",IFERROR(VLOOKUP(V985,'Challan Master'!$B$5:$D$124,3,FALSE),""))</f>
        <v/>
      </c>
      <c r="X985" s="22">
        <f>IF(V985="","",IFERROR(VLOOKUP(V985,'Challan Master'!$B$5:$D$124,2,FALSE),""))</f>
        <v/>
      </c>
      <c r="Y985" s="23" t="n"/>
    </row>
    <row r="986">
      <c r="A986" s="22">
        <f>IF(C986="","",ROW()-4)</f>
        <v/>
      </c>
      <c r="B986" s="22">
        <f>IF(C986="","",IF(MONTH(C986)&lt;=3,"Q4",IF(MONTH(C986)&lt;=6,"Q1",IF(MONTH(C986)&lt;=9,"Q2","Q3"))))</f>
        <v/>
      </c>
      <c r="C986" s="26" t="n"/>
      <c r="D986" s="23" t="n"/>
      <c r="E986" s="19" t="n"/>
      <c r="F986" s="22">
        <f>IF(E986="","",IFERROR(VLOOKUP(E986,'Vendor Master'!$B$5:$Q$54,2,FALSE),""))</f>
        <v/>
      </c>
      <c r="G986" s="22">
        <f>IF(E986="","",IFERROR(VLOOKUP(E986,'Vendor Master'!$B$5:$Q$54,4,FALSE),""))</f>
        <v/>
      </c>
      <c r="H986" s="20">
        <f>IF(E986="","",IFERROR(VLOOKUP(G986,'Rate Master'!$B$5:$C$16,2,FALSE),""))</f>
        <v/>
      </c>
      <c r="I986" s="28" t="n"/>
      <c r="J986" s="29">
        <f>IF(E986="","",IFERROR(IF(VLOOKUP(E986,'Vendor Master'!$B$5:$Q$54,12,FALSE)="Y",VLOOKUP(E986,'Vendor Master'!$B$5:$Q$54,14,FALSE),0),""))</f>
        <v/>
      </c>
      <c r="K986" s="30">
        <f>IF(OR(E986="",I986="",J986=""),"",I986*J986)</f>
        <v/>
      </c>
      <c r="L986" s="30">
        <f>IF(OR(E986="",I986=""),"",I986+IF(K986="",0,K986))</f>
        <v/>
      </c>
      <c r="M986" s="25">
        <f>IF(E986="","",IFERROR(IF(F986="",0.2,IF(AND(VLOOKUP(E986,'Vendor Master'!$B$5:$Q$54,7,FALSE)="Y",C986&gt;=VLOOKUP(E986,'Vendor Master'!$B$5:$Q$54,9,FALSE),C986&lt;=VLOOKUP(E986,'Vendor Master'!$B$5:$Q$54,10,FALSE)),VLOOKUP(E986,'Vendor Master'!$B$5:$Q$54,11,FALSE),VLOOKUP(E986,'Vendor Master'!$B$5:$Q$54,6,FALSE))),""))</f>
        <v/>
      </c>
      <c r="N986" s="30">
        <f>IF(OR(E986="",I986="",M986=""),"",I986*M986)</f>
        <v/>
      </c>
      <c r="O986" s="30">
        <f>IF(OR(E986="",L986=""),"",L986-IF(N986="",0,N986))</f>
        <v/>
      </c>
      <c r="P986" s="26" t="n"/>
      <c r="Q986" s="23" t="n"/>
      <c r="R986" s="28" t="n"/>
      <c r="S986" s="22">
        <f>IF(OR(R986="",O986=""),"",IF(ROUND(R986,2)=ROUND(O986,2),"OK","CHECK"))</f>
        <v/>
      </c>
      <c r="T986" s="31">
        <f>IF(OR(R986="",O986=""),"",R986-O986)</f>
        <v/>
      </c>
      <c r="U986" s="19" t="n"/>
      <c r="V986" s="23" t="n"/>
      <c r="W986" s="32">
        <f>IF(V986="","",IFERROR(VLOOKUP(V986,'Challan Master'!$B$5:$D$124,3,FALSE),""))</f>
        <v/>
      </c>
      <c r="X986" s="22">
        <f>IF(V986="","",IFERROR(VLOOKUP(V986,'Challan Master'!$B$5:$D$124,2,FALSE),""))</f>
        <v/>
      </c>
      <c r="Y986" s="23" t="n"/>
    </row>
    <row r="987">
      <c r="A987" s="22">
        <f>IF(C987="","",ROW()-4)</f>
        <v/>
      </c>
      <c r="B987" s="22">
        <f>IF(C987="","",IF(MONTH(C987)&lt;=3,"Q4",IF(MONTH(C987)&lt;=6,"Q1",IF(MONTH(C987)&lt;=9,"Q2","Q3"))))</f>
        <v/>
      </c>
      <c r="C987" s="26" t="n"/>
      <c r="D987" s="23" t="n"/>
      <c r="E987" s="19" t="n"/>
      <c r="F987" s="22">
        <f>IF(E987="","",IFERROR(VLOOKUP(E987,'Vendor Master'!$B$5:$Q$54,2,FALSE),""))</f>
        <v/>
      </c>
      <c r="G987" s="22">
        <f>IF(E987="","",IFERROR(VLOOKUP(E987,'Vendor Master'!$B$5:$Q$54,4,FALSE),""))</f>
        <v/>
      </c>
      <c r="H987" s="20">
        <f>IF(E987="","",IFERROR(VLOOKUP(G987,'Rate Master'!$B$5:$C$16,2,FALSE),""))</f>
        <v/>
      </c>
      <c r="I987" s="28" t="n"/>
      <c r="J987" s="29">
        <f>IF(E987="","",IFERROR(IF(VLOOKUP(E987,'Vendor Master'!$B$5:$Q$54,12,FALSE)="Y",VLOOKUP(E987,'Vendor Master'!$B$5:$Q$54,14,FALSE),0),""))</f>
        <v/>
      </c>
      <c r="K987" s="30">
        <f>IF(OR(E987="",I987="",J987=""),"",I987*J987)</f>
        <v/>
      </c>
      <c r="L987" s="30">
        <f>IF(OR(E987="",I987=""),"",I987+IF(K987="",0,K987))</f>
        <v/>
      </c>
      <c r="M987" s="25">
        <f>IF(E987="","",IFERROR(IF(F987="",0.2,IF(AND(VLOOKUP(E987,'Vendor Master'!$B$5:$Q$54,7,FALSE)="Y",C987&gt;=VLOOKUP(E987,'Vendor Master'!$B$5:$Q$54,9,FALSE),C987&lt;=VLOOKUP(E987,'Vendor Master'!$B$5:$Q$54,10,FALSE)),VLOOKUP(E987,'Vendor Master'!$B$5:$Q$54,11,FALSE),VLOOKUP(E987,'Vendor Master'!$B$5:$Q$54,6,FALSE))),""))</f>
        <v/>
      </c>
      <c r="N987" s="30">
        <f>IF(OR(E987="",I987="",M987=""),"",I987*M987)</f>
        <v/>
      </c>
      <c r="O987" s="30">
        <f>IF(OR(E987="",L987=""),"",L987-IF(N987="",0,N987))</f>
        <v/>
      </c>
      <c r="P987" s="26" t="n"/>
      <c r="Q987" s="23" t="n"/>
      <c r="R987" s="28" t="n"/>
      <c r="S987" s="22">
        <f>IF(OR(R987="",O987=""),"",IF(ROUND(R987,2)=ROUND(O987,2),"OK","CHECK"))</f>
        <v/>
      </c>
      <c r="T987" s="31">
        <f>IF(OR(R987="",O987=""),"",R987-O987)</f>
        <v/>
      </c>
      <c r="U987" s="19" t="n"/>
      <c r="V987" s="23" t="n"/>
      <c r="W987" s="32">
        <f>IF(V987="","",IFERROR(VLOOKUP(V987,'Challan Master'!$B$5:$D$124,3,FALSE),""))</f>
        <v/>
      </c>
      <c r="X987" s="22">
        <f>IF(V987="","",IFERROR(VLOOKUP(V987,'Challan Master'!$B$5:$D$124,2,FALSE),""))</f>
        <v/>
      </c>
      <c r="Y987" s="23" t="n"/>
    </row>
    <row r="988">
      <c r="A988" s="22">
        <f>IF(C988="","",ROW()-4)</f>
        <v/>
      </c>
      <c r="B988" s="22">
        <f>IF(C988="","",IF(MONTH(C988)&lt;=3,"Q4",IF(MONTH(C988)&lt;=6,"Q1",IF(MONTH(C988)&lt;=9,"Q2","Q3"))))</f>
        <v/>
      </c>
      <c r="C988" s="26" t="n"/>
      <c r="D988" s="23" t="n"/>
      <c r="E988" s="19" t="n"/>
      <c r="F988" s="22">
        <f>IF(E988="","",IFERROR(VLOOKUP(E988,'Vendor Master'!$B$5:$Q$54,2,FALSE),""))</f>
        <v/>
      </c>
      <c r="G988" s="22">
        <f>IF(E988="","",IFERROR(VLOOKUP(E988,'Vendor Master'!$B$5:$Q$54,4,FALSE),""))</f>
        <v/>
      </c>
      <c r="H988" s="20">
        <f>IF(E988="","",IFERROR(VLOOKUP(G988,'Rate Master'!$B$5:$C$16,2,FALSE),""))</f>
        <v/>
      </c>
      <c r="I988" s="28" t="n"/>
      <c r="J988" s="29">
        <f>IF(E988="","",IFERROR(IF(VLOOKUP(E988,'Vendor Master'!$B$5:$Q$54,12,FALSE)="Y",VLOOKUP(E988,'Vendor Master'!$B$5:$Q$54,14,FALSE),0),""))</f>
        <v/>
      </c>
      <c r="K988" s="30">
        <f>IF(OR(E988="",I988="",J988=""),"",I988*J988)</f>
        <v/>
      </c>
      <c r="L988" s="30">
        <f>IF(OR(E988="",I988=""),"",I988+IF(K988="",0,K988))</f>
        <v/>
      </c>
      <c r="M988" s="25">
        <f>IF(E988="","",IFERROR(IF(F988="",0.2,IF(AND(VLOOKUP(E988,'Vendor Master'!$B$5:$Q$54,7,FALSE)="Y",C988&gt;=VLOOKUP(E988,'Vendor Master'!$B$5:$Q$54,9,FALSE),C988&lt;=VLOOKUP(E988,'Vendor Master'!$B$5:$Q$54,10,FALSE)),VLOOKUP(E988,'Vendor Master'!$B$5:$Q$54,11,FALSE),VLOOKUP(E988,'Vendor Master'!$B$5:$Q$54,6,FALSE))),""))</f>
        <v/>
      </c>
      <c r="N988" s="30">
        <f>IF(OR(E988="",I988="",M988=""),"",I988*M988)</f>
        <v/>
      </c>
      <c r="O988" s="30">
        <f>IF(OR(E988="",L988=""),"",L988-IF(N988="",0,N988))</f>
        <v/>
      </c>
      <c r="P988" s="26" t="n"/>
      <c r="Q988" s="23" t="n"/>
      <c r="R988" s="28" t="n"/>
      <c r="S988" s="22">
        <f>IF(OR(R988="",O988=""),"",IF(ROUND(R988,2)=ROUND(O988,2),"OK","CHECK"))</f>
        <v/>
      </c>
      <c r="T988" s="31">
        <f>IF(OR(R988="",O988=""),"",R988-O988)</f>
        <v/>
      </c>
      <c r="U988" s="19" t="n"/>
      <c r="V988" s="23" t="n"/>
      <c r="W988" s="32">
        <f>IF(V988="","",IFERROR(VLOOKUP(V988,'Challan Master'!$B$5:$D$124,3,FALSE),""))</f>
        <v/>
      </c>
      <c r="X988" s="22">
        <f>IF(V988="","",IFERROR(VLOOKUP(V988,'Challan Master'!$B$5:$D$124,2,FALSE),""))</f>
        <v/>
      </c>
      <c r="Y988" s="23" t="n"/>
    </row>
    <row r="989">
      <c r="A989" s="22">
        <f>IF(C989="","",ROW()-4)</f>
        <v/>
      </c>
      <c r="B989" s="22">
        <f>IF(C989="","",IF(MONTH(C989)&lt;=3,"Q4",IF(MONTH(C989)&lt;=6,"Q1",IF(MONTH(C989)&lt;=9,"Q2","Q3"))))</f>
        <v/>
      </c>
      <c r="C989" s="26" t="n"/>
      <c r="D989" s="23" t="n"/>
      <c r="E989" s="19" t="n"/>
      <c r="F989" s="22">
        <f>IF(E989="","",IFERROR(VLOOKUP(E989,'Vendor Master'!$B$5:$Q$54,2,FALSE),""))</f>
        <v/>
      </c>
      <c r="G989" s="22">
        <f>IF(E989="","",IFERROR(VLOOKUP(E989,'Vendor Master'!$B$5:$Q$54,4,FALSE),""))</f>
        <v/>
      </c>
      <c r="H989" s="20">
        <f>IF(E989="","",IFERROR(VLOOKUP(G989,'Rate Master'!$B$5:$C$16,2,FALSE),""))</f>
        <v/>
      </c>
      <c r="I989" s="28" t="n"/>
      <c r="J989" s="29">
        <f>IF(E989="","",IFERROR(IF(VLOOKUP(E989,'Vendor Master'!$B$5:$Q$54,12,FALSE)="Y",VLOOKUP(E989,'Vendor Master'!$B$5:$Q$54,14,FALSE),0),""))</f>
        <v/>
      </c>
      <c r="K989" s="30">
        <f>IF(OR(E989="",I989="",J989=""),"",I989*J989)</f>
        <v/>
      </c>
      <c r="L989" s="30">
        <f>IF(OR(E989="",I989=""),"",I989+IF(K989="",0,K989))</f>
        <v/>
      </c>
      <c r="M989" s="25">
        <f>IF(E989="","",IFERROR(IF(F989="",0.2,IF(AND(VLOOKUP(E989,'Vendor Master'!$B$5:$Q$54,7,FALSE)="Y",C989&gt;=VLOOKUP(E989,'Vendor Master'!$B$5:$Q$54,9,FALSE),C989&lt;=VLOOKUP(E989,'Vendor Master'!$B$5:$Q$54,10,FALSE)),VLOOKUP(E989,'Vendor Master'!$B$5:$Q$54,11,FALSE),VLOOKUP(E989,'Vendor Master'!$B$5:$Q$54,6,FALSE))),""))</f>
        <v/>
      </c>
      <c r="N989" s="30">
        <f>IF(OR(E989="",I989="",M989=""),"",I989*M989)</f>
        <v/>
      </c>
      <c r="O989" s="30">
        <f>IF(OR(E989="",L989=""),"",L989-IF(N989="",0,N989))</f>
        <v/>
      </c>
      <c r="P989" s="26" t="n"/>
      <c r="Q989" s="23" t="n"/>
      <c r="R989" s="28" t="n"/>
      <c r="S989" s="22">
        <f>IF(OR(R989="",O989=""),"",IF(ROUND(R989,2)=ROUND(O989,2),"OK","CHECK"))</f>
        <v/>
      </c>
      <c r="T989" s="31">
        <f>IF(OR(R989="",O989=""),"",R989-O989)</f>
        <v/>
      </c>
      <c r="U989" s="19" t="n"/>
      <c r="V989" s="23" t="n"/>
      <c r="W989" s="32">
        <f>IF(V989="","",IFERROR(VLOOKUP(V989,'Challan Master'!$B$5:$D$124,3,FALSE),""))</f>
        <v/>
      </c>
      <c r="X989" s="22">
        <f>IF(V989="","",IFERROR(VLOOKUP(V989,'Challan Master'!$B$5:$D$124,2,FALSE),""))</f>
        <v/>
      </c>
      <c r="Y989" s="23" t="n"/>
    </row>
    <row r="990">
      <c r="A990" s="22">
        <f>IF(C990="","",ROW()-4)</f>
        <v/>
      </c>
      <c r="B990" s="22">
        <f>IF(C990="","",IF(MONTH(C990)&lt;=3,"Q4",IF(MONTH(C990)&lt;=6,"Q1",IF(MONTH(C990)&lt;=9,"Q2","Q3"))))</f>
        <v/>
      </c>
      <c r="C990" s="26" t="n"/>
      <c r="D990" s="23" t="n"/>
      <c r="E990" s="19" t="n"/>
      <c r="F990" s="22">
        <f>IF(E990="","",IFERROR(VLOOKUP(E990,'Vendor Master'!$B$5:$Q$54,2,FALSE),""))</f>
        <v/>
      </c>
      <c r="G990" s="22">
        <f>IF(E990="","",IFERROR(VLOOKUP(E990,'Vendor Master'!$B$5:$Q$54,4,FALSE),""))</f>
        <v/>
      </c>
      <c r="H990" s="20">
        <f>IF(E990="","",IFERROR(VLOOKUP(G990,'Rate Master'!$B$5:$C$16,2,FALSE),""))</f>
        <v/>
      </c>
      <c r="I990" s="28" t="n"/>
      <c r="J990" s="29">
        <f>IF(E990="","",IFERROR(IF(VLOOKUP(E990,'Vendor Master'!$B$5:$Q$54,12,FALSE)="Y",VLOOKUP(E990,'Vendor Master'!$B$5:$Q$54,14,FALSE),0),""))</f>
        <v/>
      </c>
      <c r="K990" s="30">
        <f>IF(OR(E990="",I990="",J990=""),"",I990*J990)</f>
        <v/>
      </c>
      <c r="L990" s="30">
        <f>IF(OR(E990="",I990=""),"",I990+IF(K990="",0,K990))</f>
        <v/>
      </c>
      <c r="M990" s="25">
        <f>IF(E990="","",IFERROR(IF(F990="",0.2,IF(AND(VLOOKUP(E990,'Vendor Master'!$B$5:$Q$54,7,FALSE)="Y",C990&gt;=VLOOKUP(E990,'Vendor Master'!$B$5:$Q$54,9,FALSE),C990&lt;=VLOOKUP(E990,'Vendor Master'!$B$5:$Q$54,10,FALSE)),VLOOKUP(E990,'Vendor Master'!$B$5:$Q$54,11,FALSE),VLOOKUP(E990,'Vendor Master'!$B$5:$Q$54,6,FALSE))),""))</f>
        <v/>
      </c>
      <c r="N990" s="30">
        <f>IF(OR(E990="",I990="",M990=""),"",I990*M990)</f>
        <v/>
      </c>
      <c r="O990" s="30">
        <f>IF(OR(E990="",L990=""),"",L990-IF(N990="",0,N990))</f>
        <v/>
      </c>
      <c r="P990" s="26" t="n"/>
      <c r="Q990" s="23" t="n"/>
      <c r="R990" s="28" t="n"/>
      <c r="S990" s="22">
        <f>IF(OR(R990="",O990=""),"",IF(ROUND(R990,2)=ROUND(O990,2),"OK","CHECK"))</f>
        <v/>
      </c>
      <c r="T990" s="31">
        <f>IF(OR(R990="",O990=""),"",R990-O990)</f>
        <v/>
      </c>
      <c r="U990" s="19" t="n"/>
      <c r="V990" s="23" t="n"/>
      <c r="W990" s="32">
        <f>IF(V990="","",IFERROR(VLOOKUP(V990,'Challan Master'!$B$5:$D$124,3,FALSE),""))</f>
        <v/>
      </c>
      <c r="X990" s="22">
        <f>IF(V990="","",IFERROR(VLOOKUP(V990,'Challan Master'!$B$5:$D$124,2,FALSE),""))</f>
        <v/>
      </c>
      <c r="Y990" s="23" t="n"/>
    </row>
    <row r="991">
      <c r="A991" s="22">
        <f>IF(C991="","",ROW()-4)</f>
        <v/>
      </c>
      <c r="B991" s="22">
        <f>IF(C991="","",IF(MONTH(C991)&lt;=3,"Q4",IF(MONTH(C991)&lt;=6,"Q1",IF(MONTH(C991)&lt;=9,"Q2","Q3"))))</f>
        <v/>
      </c>
      <c r="C991" s="26" t="n"/>
      <c r="D991" s="23" t="n"/>
      <c r="E991" s="19" t="n"/>
      <c r="F991" s="22">
        <f>IF(E991="","",IFERROR(VLOOKUP(E991,'Vendor Master'!$B$5:$Q$54,2,FALSE),""))</f>
        <v/>
      </c>
      <c r="G991" s="22">
        <f>IF(E991="","",IFERROR(VLOOKUP(E991,'Vendor Master'!$B$5:$Q$54,4,FALSE),""))</f>
        <v/>
      </c>
      <c r="H991" s="20">
        <f>IF(E991="","",IFERROR(VLOOKUP(G991,'Rate Master'!$B$5:$C$16,2,FALSE),""))</f>
        <v/>
      </c>
      <c r="I991" s="28" t="n"/>
      <c r="J991" s="29">
        <f>IF(E991="","",IFERROR(IF(VLOOKUP(E991,'Vendor Master'!$B$5:$Q$54,12,FALSE)="Y",VLOOKUP(E991,'Vendor Master'!$B$5:$Q$54,14,FALSE),0),""))</f>
        <v/>
      </c>
      <c r="K991" s="30">
        <f>IF(OR(E991="",I991="",J991=""),"",I991*J991)</f>
        <v/>
      </c>
      <c r="L991" s="30">
        <f>IF(OR(E991="",I991=""),"",I991+IF(K991="",0,K991))</f>
        <v/>
      </c>
      <c r="M991" s="25">
        <f>IF(E991="","",IFERROR(IF(F991="",0.2,IF(AND(VLOOKUP(E991,'Vendor Master'!$B$5:$Q$54,7,FALSE)="Y",C991&gt;=VLOOKUP(E991,'Vendor Master'!$B$5:$Q$54,9,FALSE),C991&lt;=VLOOKUP(E991,'Vendor Master'!$B$5:$Q$54,10,FALSE)),VLOOKUP(E991,'Vendor Master'!$B$5:$Q$54,11,FALSE),VLOOKUP(E991,'Vendor Master'!$B$5:$Q$54,6,FALSE))),""))</f>
        <v/>
      </c>
      <c r="N991" s="30">
        <f>IF(OR(E991="",I991="",M991=""),"",I991*M991)</f>
        <v/>
      </c>
      <c r="O991" s="30">
        <f>IF(OR(E991="",L991=""),"",L991-IF(N991="",0,N991))</f>
        <v/>
      </c>
      <c r="P991" s="26" t="n"/>
      <c r="Q991" s="23" t="n"/>
      <c r="R991" s="28" t="n"/>
      <c r="S991" s="22">
        <f>IF(OR(R991="",O991=""),"",IF(ROUND(R991,2)=ROUND(O991,2),"OK","CHECK"))</f>
        <v/>
      </c>
      <c r="T991" s="31">
        <f>IF(OR(R991="",O991=""),"",R991-O991)</f>
        <v/>
      </c>
      <c r="U991" s="19" t="n"/>
      <c r="V991" s="23" t="n"/>
      <c r="W991" s="32">
        <f>IF(V991="","",IFERROR(VLOOKUP(V991,'Challan Master'!$B$5:$D$124,3,FALSE),""))</f>
        <v/>
      </c>
      <c r="X991" s="22">
        <f>IF(V991="","",IFERROR(VLOOKUP(V991,'Challan Master'!$B$5:$D$124,2,FALSE),""))</f>
        <v/>
      </c>
      <c r="Y991" s="23" t="n"/>
    </row>
    <row r="992">
      <c r="A992" s="22">
        <f>IF(C992="","",ROW()-4)</f>
        <v/>
      </c>
      <c r="B992" s="22">
        <f>IF(C992="","",IF(MONTH(C992)&lt;=3,"Q4",IF(MONTH(C992)&lt;=6,"Q1",IF(MONTH(C992)&lt;=9,"Q2","Q3"))))</f>
        <v/>
      </c>
      <c r="C992" s="26" t="n"/>
      <c r="D992" s="23" t="n"/>
      <c r="E992" s="19" t="n"/>
      <c r="F992" s="22">
        <f>IF(E992="","",IFERROR(VLOOKUP(E992,'Vendor Master'!$B$5:$Q$54,2,FALSE),""))</f>
        <v/>
      </c>
      <c r="G992" s="22">
        <f>IF(E992="","",IFERROR(VLOOKUP(E992,'Vendor Master'!$B$5:$Q$54,4,FALSE),""))</f>
        <v/>
      </c>
      <c r="H992" s="20">
        <f>IF(E992="","",IFERROR(VLOOKUP(G992,'Rate Master'!$B$5:$C$16,2,FALSE),""))</f>
        <v/>
      </c>
      <c r="I992" s="28" t="n"/>
      <c r="J992" s="29">
        <f>IF(E992="","",IFERROR(IF(VLOOKUP(E992,'Vendor Master'!$B$5:$Q$54,12,FALSE)="Y",VLOOKUP(E992,'Vendor Master'!$B$5:$Q$54,14,FALSE),0),""))</f>
        <v/>
      </c>
      <c r="K992" s="30">
        <f>IF(OR(E992="",I992="",J992=""),"",I992*J992)</f>
        <v/>
      </c>
      <c r="L992" s="30">
        <f>IF(OR(E992="",I992=""),"",I992+IF(K992="",0,K992))</f>
        <v/>
      </c>
      <c r="M992" s="25">
        <f>IF(E992="","",IFERROR(IF(F992="",0.2,IF(AND(VLOOKUP(E992,'Vendor Master'!$B$5:$Q$54,7,FALSE)="Y",C992&gt;=VLOOKUP(E992,'Vendor Master'!$B$5:$Q$54,9,FALSE),C992&lt;=VLOOKUP(E992,'Vendor Master'!$B$5:$Q$54,10,FALSE)),VLOOKUP(E992,'Vendor Master'!$B$5:$Q$54,11,FALSE),VLOOKUP(E992,'Vendor Master'!$B$5:$Q$54,6,FALSE))),""))</f>
        <v/>
      </c>
      <c r="N992" s="30">
        <f>IF(OR(E992="",I992="",M992=""),"",I992*M992)</f>
        <v/>
      </c>
      <c r="O992" s="30">
        <f>IF(OR(E992="",L992=""),"",L992-IF(N992="",0,N992))</f>
        <v/>
      </c>
      <c r="P992" s="26" t="n"/>
      <c r="Q992" s="23" t="n"/>
      <c r="R992" s="28" t="n"/>
      <c r="S992" s="22">
        <f>IF(OR(R992="",O992=""),"",IF(ROUND(R992,2)=ROUND(O992,2),"OK","CHECK"))</f>
        <v/>
      </c>
      <c r="T992" s="31">
        <f>IF(OR(R992="",O992=""),"",R992-O992)</f>
        <v/>
      </c>
      <c r="U992" s="19" t="n"/>
      <c r="V992" s="23" t="n"/>
      <c r="W992" s="32">
        <f>IF(V992="","",IFERROR(VLOOKUP(V992,'Challan Master'!$B$5:$D$124,3,FALSE),""))</f>
        <v/>
      </c>
      <c r="X992" s="22">
        <f>IF(V992="","",IFERROR(VLOOKUP(V992,'Challan Master'!$B$5:$D$124,2,FALSE),""))</f>
        <v/>
      </c>
      <c r="Y992" s="23" t="n"/>
    </row>
    <row r="993">
      <c r="A993" s="22">
        <f>IF(C993="","",ROW()-4)</f>
        <v/>
      </c>
      <c r="B993" s="22">
        <f>IF(C993="","",IF(MONTH(C993)&lt;=3,"Q4",IF(MONTH(C993)&lt;=6,"Q1",IF(MONTH(C993)&lt;=9,"Q2","Q3"))))</f>
        <v/>
      </c>
      <c r="C993" s="26" t="n"/>
      <c r="D993" s="23" t="n"/>
      <c r="E993" s="19" t="n"/>
      <c r="F993" s="22">
        <f>IF(E993="","",IFERROR(VLOOKUP(E993,'Vendor Master'!$B$5:$Q$54,2,FALSE),""))</f>
        <v/>
      </c>
      <c r="G993" s="22">
        <f>IF(E993="","",IFERROR(VLOOKUP(E993,'Vendor Master'!$B$5:$Q$54,4,FALSE),""))</f>
        <v/>
      </c>
      <c r="H993" s="20">
        <f>IF(E993="","",IFERROR(VLOOKUP(G993,'Rate Master'!$B$5:$C$16,2,FALSE),""))</f>
        <v/>
      </c>
      <c r="I993" s="28" t="n"/>
      <c r="J993" s="29">
        <f>IF(E993="","",IFERROR(IF(VLOOKUP(E993,'Vendor Master'!$B$5:$Q$54,12,FALSE)="Y",VLOOKUP(E993,'Vendor Master'!$B$5:$Q$54,14,FALSE),0),""))</f>
        <v/>
      </c>
      <c r="K993" s="30">
        <f>IF(OR(E993="",I993="",J993=""),"",I993*J993)</f>
        <v/>
      </c>
      <c r="L993" s="30">
        <f>IF(OR(E993="",I993=""),"",I993+IF(K993="",0,K993))</f>
        <v/>
      </c>
      <c r="M993" s="25">
        <f>IF(E993="","",IFERROR(IF(F993="",0.2,IF(AND(VLOOKUP(E993,'Vendor Master'!$B$5:$Q$54,7,FALSE)="Y",C993&gt;=VLOOKUP(E993,'Vendor Master'!$B$5:$Q$54,9,FALSE),C993&lt;=VLOOKUP(E993,'Vendor Master'!$B$5:$Q$54,10,FALSE)),VLOOKUP(E993,'Vendor Master'!$B$5:$Q$54,11,FALSE),VLOOKUP(E993,'Vendor Master'!$B$5:$Q$54,6,FALSE))),""))</f>
        <v/>
      </c>
      <c r="N993" s="30">
        <f>IF(OR(E993="",I993="",M993=""),"",I993*M993)</f>
        <v/>
      </c>
      <c r="O993" s="30">
        <f>IF(OR(E993="",L993=""),"",L993-IF(N993="",0,N993))</f>
        <v/>
      </c>
      <c r="P993" s="26" t="n"/>
      <c r="Q993" s="23" t="n"/>
      <c r="R993" s="28" t="n"/>
      <c r="S993" s="22">
        <f>IF(OR(R993="",O993=""),"",IF(ROUND(R993,2)=ROUND(O993,2),"OK","CHECK"))</f>
        <v/>
      </c>
      <c r="T993" s="31">
        <f>IF(OR(R993="",O993=""),"",R993-O993)</f>
        <v/>
      </c>
      <c r="U993" s="19" t="n"/>
      <c r="V993" s="23" t="n"/>
      <c r="W993" s="32">
        <f>IF(V993="","",IFERROR(VLOOKUP(V993,'Challan Master'!$B$5:$D$124,3,FALSE),""))</f>
        <v/>
      </c>
      <c r="X993" s="22">
        <f>IF(V993="","",IFERROR(VLOOKUP(V993,'Challan Master'!$B$5:$D$124,2,FALSE),""))</f>
        <v/>
      </c>
      <c r="Y993" s="23" t="n"/>
    </row>
    <row r="994">
      <c r="A994" s="22">
        <f>IF(C994="","",ROW()-4)</f>
        <v/>
      </c>
      <c r="B994" s="22">
        <f>IF(C994="","",IF(MONTH(C994)&lt;=3,"Q4",IF(MONTH(C994)&lt;=6,"Q1",IF(MONTH(C994)&lt;=9,"Q2","Q3"))))</f>
        <v/>
      </c>
      <c r="C994" s="26" t="n"/>
      <c r="D994" s="23" t="n"/>
      <c r="E994" s="19" t="n"/>
      <c r="F994" s="22">
        <f>IF(E994="","",IFERROR(VLOOKUP(E994,'Vendor Master'!$B$5:$Q$54,2,FALSE),""))</f>
        <v/>
      </c>
      <c r="G994" s="22">
        <f>IF(E994="","",IFERROR(VLOOKUP(E994,'Vendor Master'!$B$5:$Q$54,4,FALSE),""))</f>
        <v/>
      </c>
      <c r="H994" s="20">
        <f>IF(E994="","",IFERROR(VLOOKUP(G994,'Rate Master'!$B$5:$C$16,2,FALSE),""))</f>
        <v/>
      </c>
      <c r="I994" s="28" t="n"/>
      <c r="J994" s="29">
        <f>IF(E994="","",IFERROR(IF(VLOOKUP(E994,'Vendor Master'!$B$5:$Q$54,12,FALSE)="Y",VLOOKUP(E994,'Vendor Master'!$B$5:$Q$54,14,FALSE),0),""))</f>
        <v/>
      </c>
      <c r="K994" s="30">
        <f>IF(OR(E994="",I994="",J994=""),"",I994*J994)</f>
        <v/>
      </c>
      <c r="L994" s="30">
        <f>IF(OR(E994="",I994=""),"",I994+IF(K994="",0,K994))</f>
        <v/>
      </c>
      <c r="M994" s="25">
        <f>IF(E994="","",IFERROR(IF(F994="",0.2,IF(AND(VLOOKUP(E994,'Vendor Master'!$B$5:$Q$54,7,FALSE)="Y",C994&gt;=VLOOKUP(E994,'Vendor Master'!$B$5:$Q$54,9,FALSE),C994&lt;=VLOOKUP(E994,'Vendor Master'!$B$5:$Q$54,10,FALSE)),VLOOKUP(E994,'Vendor Master'!$B$5:$Q$54,11,FALSE),VLOOKUP(E994,'Vendor Master'!$B$5:$Q$54,6,FALSE))),""))</f>
        <v/>
      </c>
      <c r="N994" s="30">
        <f>IF(OR(E994="",I994="",M994=""),"",I994*M994)</f>
        <v/>
      </c>
      <c r="O994" s="30">
        <f>IF(OR(E994="",L994=""),"",L994-IF(N994="",0,N994))</f>
        <v/>
      </c>
      <c r="P994" s="26" t="n"/>
      <c r="Q994" s="23" t="n"/>
      <c r="R994" s="28" t="n"/>
      <c r="S994" s="22">
        <f>IF(OR(R994="",O994=""),"",IF(ROUND(R994,2)=ROUND(O994,2),"OK","CHECK"))</f>
        <v/>
      </c>
      <c r="T994" s="31">
        <f>IF(OR(R994="",O994=""),"",R994-O994)</f>
        <v/>
      </c>
      <c r="U994" s="19" t="n"/>
      <c r="V994" s="23" t="n"/>
      <c r="W994" s="32">
        <f>IF(V994="","",IFERROR(VLOOKUP(V994,'Challan Master'!$B$5:$D$124,3,FALSE),""))</f>
        <v/>
      </c>
      <c r="X994" s="22">
        <f>IF(V994="","",IFERROR(VLOOKUP(V994,'Challan Master'!$B$5:$D$124,2,FALSE),""))</f>
        <v/>
      </c>
      <c r="Y994" s="23" t="n"/>
    </row>
    <row r="995">
      <c r="A995" s="22">
        <f>IF(C995="","",ROW()-4)</f>
        <v/>
      </c>
      <c r="B995" s="22">
        <f>IF(C995="","",IF(MONTH(C995)&lt;=3,"Q4",IF(MONTH(C995)&lt;=6,"Q1",IF(MONTH(C995)&lt;=9,"Q2","Q3"))))</f>
        <v/>
      </c>
      <c r="C995" s="26" t="n"/>
      <c r="D995" s="23" t="n"/>
      <c r="E995" s="19" t="n"/>
      <c r="F995" s="22">
        <f>IF(E995="","",IFERROR(VLOOKUP(E995,'Vendor Master'!$B$5:$Q$54,2,FALSE),""))</f>
        <v/>
      </c>
      <c r="G995" s="22">
        <f>IF(E995="","",IFERROR(VLOOKUP(E995,'Vendor Master'!$B$5:$Q$54,4,FALSE),""))</f>
        <v/>
      </c>
      <c r="H995" s="20">
        <f>IF(E995="","",IFERROR(VLOOKUP(G995,'Rate Master'!$B$5:$C$16,2,FALSE),""))</f>
        <v/>
      </c>
      <c r="I995" s="28" t="n"/>
      <c r="J995" s="29">
        <f>IF(E995="","",IFERROR(IF(VLOOKUP(E995,'Vendor Master'!$B$5:$Q$54,12,FALSE)="Y",VLOOKUP(E995,'Vendor Master'!$B$5:$Q$54,14,FALSE),0),""))</f>
        <v/>
      </c>
      <c r="K995" s="30">
        <f>IF(OR(E995="",I995="",J995=""),"",I995*J995)</f>
        <v/>
      </c>
      <c r="L995" s="30">
        <f>IF(OR(E995="",I995=""),"",I995+IF(K995="",0,K995))</f>
        <v/>
      </c>
      <c r="M995" s="25">
        <f>IF(E995="","",IFERROR(IF(F995="",0.2,IF(AND(VLOOKUP(E995,'Vendor Master'!$B$5:$Q$54,7,FALSE)="Y",C995&gt;=VLOOKUP(E995,'Vendor Master'!$B$5:$Q$54,9,FALSE),C995&lt;=VLOOKUP(E995,'Vendor Master'!$B$5:$Q$54,10,FALSE)),VLOOKUP(E995,'Vendor Master'!$B$5:$Q$54,11,FALSE),VLOOKUP(E995,'Vendor Master'!$B$5:$Q$54,6,FALSE))),""))</f>
        <v/>
      </c>
      <c r="N995" s="30">
        <f>IF(OR(E995="",I995="",M995=""),"",I995*M995)</f>
        <v/>
      </c>
      <c r="O995" s="30">
        <f>IF(OR(E995="",L995=""),"",L995-IF(N995="",0,N995))</f>
        <v/>
      </c>
      <c r="P995" s="26" t="n"/>
      <c r="Q995" s="23" t="n"/>
      <c r="R995" s="28" t="n"/>
      <c r="S995" s="22">
        <f>IF(OR(R995="",O995=""),"",IF(ROUND(R995,2)=ROUND(O995,2),"OK","CHECK"))</f>
        <v/>
      </c>
      <c r="T995" s="31">
        <f>IF(OR(R995="",O995=""),"",R995-O995)</f>
        <v/>
      </c>
      <c r="U995" s="19" t="n"/>
      <c r="V995" s="23" t="n"/>
      <c r="W995" s="32">
        <f>IF(V995="","",IFERROR(VLOOKUP(V995,'Challan Master'!$B$5:$D$124,3,FALSE),""))</f>
        <v/>
      </c>
      <c r="X995" s="22">
        <f>IF(V995="","",IFERROR(VLOOKUP(V995,'Challan Master'!$B$5:$D$124,2,FALSE),""))</f>
        <v/>
      </c>
      <c r="Y995" s="23" t="n"/>
    </row>
    <row r="996">
      <c r="A996" s="22">
        <f>IF(C996="","",ROW()-4)</f>
        <v/>
      </c>
      <c r="B996" s="22">
        <f>IF(C996="","",IF(MONTH(C996)&lt;=3,"Q4",IF(MONTH(C996)&lt;=6,"Q1",IF(MONTH(C996)&lt;=9,"Q2","Q3"))))</f>
        <v/>
      </c>
      <c r="C996" s="26" t="n"/>
      <c r="D996" s="23" t="n"/>
      <c r="E996" s="19" t="n"/>
      <c r="F996" s="22">
        <f>IF(E996="","",IFERROR(VLOOKUP(E996,'Vendor Master'!$B$5:$Q$54,2,FALSE),""))</f>
        <v/>
      </c>
      <c r="G996" s="22">
        <f>IF(E996="","",IFERROR(VLOOKUP(E996,'Vendor Master'!$B$5:$Q$54,4,FALSE),""))</f>
        <v/>
      </c>
      <c r="H996" s="20">
        <f>IF(E996="","",IFERROR(VLOOKUP(G996,'Rate Master'!$B$5:$C$16,2,FALSE),""))</f>
        <v/>
      </c>
      <c r="I996" s="28" t="n"/>
      <c r="J996" s="29">
        <f>IF(E996="","",IFERROR(IF(VLOOKUP(E996,'Vendor Master'!$B$5:$Q$54,12,FALSE)="Y",VLOOKUP(E996,'Vendor Master'!$B$5:$Q$54,14,FALSE),0),""))</f>
        <v/>
      </c>
      <c r="K996" s="30">
        <f>IF(OR(E996="",I996="",J996=""),"",I996*J996)</f>
        <v/>
      </c>
      <c r="L996" s="30">
        <f>IF(OR(E996="",I996=""),"",I996+IF(K996="",0,K996))</f>
        <v/>
      </c>
      <c r="M996" s="25">
        <f>IF(E996="","",IFERROR(IF(F996="",0.2,IF(AND(VLOOKUP(E996,'Vendor Master'!$B$5:$Q$54,7,FALSE)="Y",C996&gt;=VLOOKUP(E996,'Vendor Master'!$B$5:$Q$54,9,FALSE),C996&lt;=VLOOKUP(E996,'Vendor Master'!$B$5:$Q$54,10,FALSE)),VLOOKUP(E996,'Vendor Master'!$B$5:$Q$54,11,FALSE),VLOOKUP(E996,'Vendor Master'!$B$5:$Q$54,6,FALSE))),""))</f>
        <v/>
      </c>
      <c r="N996" s="30">
        <f>IF(OR(E996="",I996="",M996=""),"",I996*M996)</f>
        <v/>
      </c>
      <c r="O996" s="30">
        <f>IF(OR(E996="",L996=""),"",L996-IF(N996="",0,N996))</f>
        <v/>
      </c>
      <c r="P996" s="26" t="n"/>
      <c r="Q996" s="23" t="n"/>
      <c r="R996" s="28" t="n"/>
      <c r="S996" s="22">
        <f>IF(OR(R996="",O996=""),"",IF(ROUND(R996,2)=ROUND(O996,2),"OK","CHECK"))</f>
        <v/>
      </c>
      <c r="T996" s="31">
        <f>IF(OR(R996="",O996=""),"",R996-O996)</f>
        <v/>
      </c>
      <c r="U996" s="19" t="n"/>
      <c r="V996" s="23" t="n"/>
      <c r="W996" s="32">
        <f>IF(V996="","",IFERROR(VLOOKUP(V996,'Challan Master'!$B$5:$D$124,3,FALSE),""))</f>
        <v/>
      </c>
      <c r="X996" s="22">
        <f>IF(V996="","",IFERROR(VLOOKUP(V996,'Challan Master'!$B$5:$D$124,2,FALSE),""))</f>
        <v/>
      </c>
      <c r="Y996" s="23" t="n"/>
    </row>
    <row r="997">
      <c r="A997" s="22">
        <f>IF(C997="","",ROW()-4)</f>
        <v/>
      </c>
      <c r="B997" s="22">
        <f>IF(C997="","",IF(MONTH(C997)&lt;=3,"Q4",IF(MONTH(C997)&lt;=6,"Q1",IF(MONTH(C997)&lt;=9,"Q2","Q3"))))</f>
        <v/>
      </c>
      <c r="C997" s="26" t="n"/>
      <c r="D997" s="23" t="n"/>
      <c r="E997" s="19" t="n"/>
      <c r="F997" s="22">
        <f>IF(E997="","",IFERROR(VLOOKUP(E997,'Vendor Master'!$B$5:$Q$54,2,FALSE),""))</f>
        <v/>
      </c>
      <c r="G997" s="22">
        <f>IF(E997="","",IFERROR(VLOOKUP(E997,'Vendor Master'!$B$5:$Q$54,4,FALSE),""))</f>
        <v/>
      </c>
      <c r="H997" s="20">
        <f>IF(E997="","",IFERROR(VLOOKUP(G997,'Rate Master'!$B$5:$C$16,2,FALSE),""))</f>
        <v/>
      </c>
      <c r="I997" s="28" t="n"/>
      <c r="J997" s="29">
        <f>IF(E997="","",IFERROR(IF(VLOOKUP(E997,'Vendor Master'!$B$5:$Q$54,12,FALSE)="Y",VLOOKUP(E997,'Vendor Master'!$B$5:$Q$54,14,FALSE),0),""))</f>
        <v/>
      </c>
      <c r="K997" s="30">
        <f>IF(OR(E997="",I997="",J997=""),"",I997*J997)</f>
        <v/>
      </c>
      <c r="L997" s="30">
        <f>IF(OR(E997="",I997=""),"",I997+IF(K997="",0,K997))</f>
        <v/>
      </c>
      <c r="M997" s="25">
        <f>IF(E997="","",IFERROR(IF(F997="",0.2,IF(AND(VLOOKUP(E997,'Vendor Master'!$B$5:$Q$54,7,FALSE)="Y",C997&gt;=VLOOKUP(E997,'Vendor Master'!$B$5:$Q$54,9,FALSE),C997&lt;=VLOOKUP(E997,'Vendor Master'!$B$5:$Q$54,10,FALSE)),VLOOKUP(E997,'Vendor Master'!$B$5:$Q$54,11,FALSE),VLOOKUP(E997,'Vendor Master'!$B$5:$Q$54,6,FALSE))),""))</f>
        <v/>
      </c>
      <c r="N997" s="30">
        <f>IF(OR(E997="",I997="",M997=""),"",I997*M997)</f>
        <v/>
      </c>
      <c r="O997" s="30">
        <f>IF(OR(E997="",L997=""),"",L997-IF(N997="",0,N997))</f>
        <v/>
      </c>
      <c r="P997" s="26" t="n"/>
      <c r="Q997" s="23" t="n"/>
      <c r="R997" s="28" t="n"/>
      <c r="S997" s="22">
        <f>IF(OR(R997="",O997=""),"",IF(ROUND(R997,2)=ROUND(O997,2),"OK","CHECK"))</f>
        <v/>
      </c>
      <c r="T997" s="31">
        <f>IF(OR(R997="",O997=""),"",R997-O997)</f>
        <v/>
      </c>
      <c r="U997" s="19" t="n"/>
      <c r="V997" s="23" t="n"/>
      <c r="W997" s="32">
        <f>IF(V997="","",IFERROR(VLOOKUP(V997,'Challan Master'!$B$5:$D$124,3,FALSE),""))</f>
        <v/>
      </c>
      <c r="X997" s="22">
        <f>IF(V997="","",IFERROR(VLOOKUP(V997,'Challan Master'!$B$5:$D$124,2,FALSE),""))</f>
        <v/>
      </c>
      <c r="Y997" s="23" t="n"/>
    </row>
    <row r="998">
      <c r="A998" s="22">
        <f>IF(C998="","",ROW()-4)</f>
        <v/>
      </c>
      <c r="B998" s="22">
        <f>IF(C998="","",IF(MONTH(C998)&lt;=3,"Q4",IF(MONTH(C998)&lt;=6,"Q1",IF(MONTH(C998)&lt;=9,"Q2","Q3"))))</f>
        <v/>
      </c>
      <c r="C998" s="26" t="n"/>
      <c r="D998" s="23" t="n"/>
      <c r="E998" s="19" t="n"/>
      <c r="F998" s="22">
        <f>IF(E998="","",IFERROR(VLOOKUP(E998,'Vendor Master'!$B$5:$Q$54,2,FALSE),""))</f>
        <v/>
      </c>
      <c r="G998" s="22">
        <f>IF(E998="","",IFERROR(VLOOKUP(E998,'Vendor Master'!$B$5:$Q$54,4,FALSE),""))</f>
        <v/>
      </c>
      <c r="H998" s="20">
        <f>IF(E998="","",IFERROR(VLOOKUP(G998,'Rate Master'!$B$5:$C$16,2,FALSE),""))</f>
        <v/>
      </c>
      <c r="I998" s="28" t="n"/>
      <c r="J998" s="29">
        <f>IF(E998="","",IFERROR(IF(VLOOKUP(E998,'Vendor Master'!$B$5:$Q$54,12,FALSE)="Y",VLOOKUP(E998,'Vendor Master'!$B$5:$Q$54,14,FALSE),0),""))</f>
        <v/>
      </c>
      <c r="K998" s="30">
        <f>IF(OR(E998="",I998="",J998=""),"",I998*J998)</f>
        <v/>
      </c>
      <c r="L998" s="30">
        <f>IF(OR(E998="",I998=""),"",I998+IF(K998="",0,K998))</f>
        <v/>
      </c>
      <c r="M998" s="25">
        <f>IF(E998="","",IFERROR(IF(F998="",0.2,IF(AND(VLOOKUP(E998,'Vendor Master'!$B$5:$Q$54,7,FALSE)="Y",C998&gt;=VLOOKUP(E998,'Vendor Master'!$B$5:$Q$54,9,FALSE),C998&lt;=VLOOKUP(E998,'Vendor Master'!$B$5:$Q$54,10,FALSE)),VLOOKUP(E998,'Vendor Master'!$B$5:$Q$54,11,FALSE),VLOOKUP(E998,'Vendor Master'!$B$5:$Q$54,6,FALSE))),""))</f>
        <v/>
      </c>
      <c r="N998" s="30">
        <f>IF(OR(E998="",I998="",M998=""),"",I998*M998)</f>
        <v/>
      </c>
      <c r="O998" s="30">
        <f>IF(OR(E998="",L998=""),"",L998-IF(N998="",0,N998))</f>
        <v/>
      </c>
      <c r="P998" s="26" t="n"/>
      <c r="Q998" s="23" t="n"/>
      <c r="R998" s="28" t="n"/>
      <c r="S998" s="22">
        <f>IF(OR(R998="",O998=""),"",IF(ROUND(R998,2)=ROUND(O998,2),"OK","CHECK"))</f>
        <v/>
      </c>
      <c r="T998" s="31">
        <f>IF(OR(R998="",O998=""),"",R998-O998)</f>
        <v/>
      </c>
      <c r="U998" s="19" t="n"/>
      <c r="V998" s="23" t="n"/>
      <c r="W998" s="32">
        <f>IF(V998="","",IFERROR(VLOOKUP(V998,'Challan Master'!$B$5:$D$124,3,FALSE),""))</f>
        <v/>
      </c>
      <c r="X998" s="22">
        <f>IF(V998="","",IFERROR(VLOOKUP(V998,'Challan Master'!$B$5:$D$124,2,FALSE),""))</f>
        <v/>
      </c>
      <c r="Y998" s="23" t="n"/>
    </row>
    <row r="999">
      <c r="A999" s="22">
        <f>IF(C999="","",ROW()-4)</f>
        <v/>
      </c>
      <c r="B999" s="22">
        <f>IF(C999="","",IF(MONTH(C999)&lt;=3,"Q4",IF(MONTH(C999)&lt;=6,"Q1",IF(MONTH(C999)&lt;=9,"Q2","Q3"))))</f>
        <v/>
      </c>
      <c r="C999" s="26" t="n"/>
      <c r="D999" s="23" t="n"/>
      <c r="E999" s="19" t="n"/>
      <c r="F999" s="22">
        <f>IF(E999="","",IFERROR(VLOOKUP(E999,'Vendor Master'!$B$5:$Q$54,2,FALSE),""))</f>
        <v/>
      </c>
      <c r="G999" s="22">
        <f>IF(E999="","",IFERROR(VLOOKUP(E999,'Vendor Master'!$B$5:$Q$54,4,FALSE),""))</f>
        <v/>
      </c>
      <c r="H999" s="20">
        <f>IF(E999="","",IFERROR(VLOOKUP(G999,'Rate Master'!$B$5:$C$16,2,FALSE),""))</f>
        <v/>
      </c>
      <c r="I999" s="28" t="n"/>
      <c r="J999" s="29">
        <f>IF(E999="","",IFERROR(IF(VLOOKUP(E999,'Vendor Master'!$B$5:$Q$54,12,FALSE)="Y",VLOOKUP(E999,'Vendor Master'!$B$5:$Q$54,14,FALSE),0),""))</f>
        <v/>
      </c>
      <c r="K999" s="30">
        <f>IF(OR(E999="",I999="",J999=""),"",I999*J999)</f>
        <v/>
      </c>
      <c r="L999" s="30">
        <f>IF(OR(E999="",I999=""),"",I999+IF(K999="",0,K999))</f>
        <v/>
      </c>
      <c r="M999" s="25">
        <f>IF(E999="","",IFERROR(IF(F999="",0.2,IF(AND(VLOOKUP(E999,'Vendor Master'!$B$5:$Q$54,7,FALSE)="Y",C999&gt;=VLOOKUP(E999,'Vendor Master'!$B$5:$Q$54,9,FALSE),C999&lt;=VLOOKUP(E999,'Vendor Master'!$B$5:$Q$54,10,FALSE)),VLOOKUP(E999,'Vendor Master'!$B$5:$Q$54,11,FALSE),VLOOKUP(E999,'Vendor Master'!$B$5:$Q$54,6,FALSE))),""))</f>
        <v/>
      </c>
      <c r="N999" s="30">
        <f>IF(OR(E999="",I999="",M999=""),"",I999*M999)</f>
        <v/>
      </c>
      <c r="O999" s="30">
        <f>IF(OR(E999="",L999=""),"",L999-IF(N999="",0,N999))</f>
        <v/>
      </c>
      <c r="P999" s="26" t="n"/>
      <c r="Q999" s="23" t="n"/>
      <c r="R999" s="28" t="n"/>
      <c r="S999" s="22">
        <f>IF(OR(R999="",O999=""),"",IF(ROUND(R999,2)=ROUND(O999,2),"OK","CHECK"))</f>
        <v/>
      </c>
      <c r="T999" s="31">
        <f>IF(OR(R999="",O999=""),"",R999-O999)</f>
        <v/>
      </c>
      <c r="U999" s="19" t="n"/>
      <c r="V999" s="23" t="n"/>
      <c r="W999" s="32">
        <f>IF(V999="","",IFERROR(VLOOKUP(V999,'Challan Master'!$B$5:$D$124,3,FALSE),""))</f>
        <v/>
      </c>
      <c r="X999" s="22">
        <f>IF(V999="","",IFERROR(VLOOKUP(V999,'Challan Master'!$B$5:$D$124,2,FALSE),""))</f>
        <v/>
      </c>
      <c r="Y999" s="23" t="n"/>
    </row>
    <row r="1000">
      <c r="A1000" s="22">
        <f>IF(C1000="","",ROW()-4)</f>
        <v/>
      </c>
      <c r="B1000" s="22">
        <f>IF(C1000="","",IF(MONTH(C1000)&lt;=3,"Q4",IF(MONTH(C1000)&lt;=6,"Q1",IF(MONTH(C1000)&lt;=9,"Q2","Q3"))))</f>
        <v/>
      </c>
      <c r="C1000" s="26" t="n"/>
      <c r="D1000" s="23" t="n"/>
      <c r="E1000" s="19" t="n"/>
      <c r="F1000" s="22">
        <f>IF(E1000="","",IFERROR(VLOOKUP(E1000,'Vendor Master'!$B$5:$Q$54,2,FALSE),""))</f>
        <v/>
      </c>
      <c r="G1000" s="22">
        <f>IF(E1000="","",IFERROR(VLOOKUP(E1000,'Vendor Master'!$B$5:$Q$54,4,FALSE),""))</f>
        <v/>
      </c>
      <c r="H1000" s="20">
        <f>IF(E1000="","",IFERROR(VLOOKUP(G1000,'Rate Master'!$B$5:$C$16,2,FALSE),""))</f>
        <v/>
      </c>
      <c r="I1000" s="28" t="n"/>
      <c r="J1000" s="29">
        <f>IF(E1000="","",IFERROR(IF(VLOOKUP(E1000,'Vendor Master'!$B$5:$Q$54,12,FALSE)="Y",VLOOKUP(E1000,'Vendor Master'!$B$5:$Q$54,14,FALSE),0),""))</f>
        <v/>
      </c>
      <c r="K1000" s="30">
        <f>IF(OR(E1000="",I1000="",J1000=""),"",I1000*J1000)</f>
        <v/>
      </c>
      <c r="L1000" s="30">
        <f>IF(OR(E1000="",I1000=""),"",I1000+IF(K1000="",0,K1000))</f>
        <v/>
      </c>
      <c r="M1000" s="25">
        <f>IF(E1000="","",IFERROR(IF(F1000="",0.2,IF(AND(VLOOKUP(E1000,'Vendor Master'!$B$5:$Q$54,7,FALSE)="Y",C1000&gt;=VLOOKUP(E1000,'Vendor Master'!$B$5:$Q$54,9,FALSE),C1000&lt;=VLOOKUP(E1000,'Vendor Master'!$B$5:$Q$54,10,FALSE)),VLOOKUP(E1000,'Vendor Master'!$B$5:$Q$54,11,FALSE),VLOOKUP(E1000,'Vendor Master'!$B$5:$Q$54,6,FALSE))),""))</f>
        <v/>
      </c>
      <c r="N1000" s="30">
        <f>IF(OR(E1000="",I1000="",M1000=""),"",I1000*M1000)</f>
        <v/>
      </c>
      <c r="O1000" s="30">
        <f>IF(OR(E1000="",L1000=""),"",L1000-IF(N1000="",0,N1000))</f>
        <v/>
      </c>
      <c r="P1000" s="26" t="n"/>
      <c r="Q1000" s="23" t="n"/>
      <c r="R1000" s="28" t="n"/>
      <c r="S1000" s="22">
        <f>IF(OR(R1000="",O1000=""),"",IF(ROUND(R1000,2)=ROUND(O1000,2),"OK","CHECK"))</f>
        <v/>
      </c>
      <c r="T1000" s="31">
        <f>IF(OR(R1000="",O1000=""),"",R1000-O1000)</f>
        <v/>
      </c>
      <c r="U1000" s="19" t="n"/>
      <c r="V1000" s="23" t="n"/>
      <c r="W1000" s="32">
        <f>IF(V1000="","",IFERROR(VLOOKUP(V1000,'Challan Master'!$B$5:$D$124,3,FALSE),""))</f>
        <v/>
      </c>
      <c r="X1000" s="22">
        <f>IF(V1000="","",IFERROR(VLOOKUP(V1000,'Challan Master'!$B$5:$D$124,2,FALSE),""))</f>
        <v/>
      </c>
      <c r="Y1000" s="23" t="n"/>
    </row>
    <row r="1001">
      <c r="A1001" s="22">
        <f>IF(C1001="","",ROW()-4)</f>
        <v/>
      </c>
      <c r="B1001" s="22">
        <f>IF(C1001="","",IF(MONTH(C1001)&lt;=3,"Q4",IF(MONTH(C1001)&lt;=6,"Q1",IF(MONTH(C1001)&lt;=9,"Q2","Q3"))))</f>
        <v/>
      </c>
      <c r="C1001" s="26" t="n"/>
      <c r="D1001" s="23" t="n"/>
      <c r="E1001" s="19" t="n"/>
      <c r="F1001" s="22">
        <f>IF(E1001="","",IFERROR(VLOOKUP(E1001,'Vendor Master'!$B$5:$Q$54,2,FALSE),""))</f>
        <v/>
      </c>
      <c r="G1001" s="22">
        <f>IF(E1001="","",IFERROR(VLOOKUP(E1001,'Vendor Master'!$B$5:$Q$54,4,FALSE),""))</f>
        <v/>
      </c>
      <c r="H1001" s="20">
        <f>IF(E1001="","",IFERROR(VLOOKUP(G1001,'Rate Master'!$B$5:$C$16,2,FALSE),""))</f>
        <v/>
      </c>
      <c r="I1001" s="28" t="n"/>
      <c r="J1001" s="29">
        <f>IF(E1001="","",IFERROR(IF(VLOOKUP(E1001,'Vendor Master'!$B$5:$Q$54,12,FALSE)="Y",VLOOKUP(E1001,'Vendor Master'!$B$5:$Q$54,14,FALSE),0),""))</f>
        <v/>
      </c>
      <c r="K1001" s="30">
        <f>IF(OR(E1001="",I1001="",J1001=""),"",I1001*J1001)</f>
        <v/>
      </c>
      <c r="L1001" s="30">
        <f>IF(OR(E1001="",I1001=""),"",I1001+IF(K1001="",0,K1001))</f>
        <v/>
      </c>
      <c r="M1001" s="25">
        <f>IF(E1001="","",IFERROR(IF(F1001="",0.2,IF(AND(VLOOKUP(E1001,'Vendor Master'!$B$5:$Q$54,7,FALSE)="Y",C1001&gt;=VLOOKUP(E1001,'Vendor Master'!$B$5:$Q$54,9,FALSE),C1001&lt;=VLOOKUP(E1001,'Vendor Master'!$B$5:$Q$54,10,FALSE)),VLOOKUP(E1001,'Vendor Master'!$B$5:$Q$54,11,FALSE),VLOOKUP(E1001,'Vendor Master'!$B$5:$Q$54,6,FALSE))),""))</f>
        <v/>
      </c>
      <c r="N1001" s="30">
        <f>IF(OR(E1001="",I1001="",M1001=""),"",I1001*M1001)</f>
        <v/>
      </c>
      <c r="O1001" s="30">
        <f>IF(OR(E1001="",L1001=""),"",L1001-IF(N1001="",0,N1001))</f>
        <v/>
      </c>
      <c r="P1001" s="26" t="n"/>
      <c r="Q1001" s="23" t="n"/>
      <c r="R1001" s="28" t="n"/>
      <c r="S1001" s="22">
        <f>IF(OR(R1001="",O1001=""),"",IF(ROUND(R1001,2)=ROUND(O1001,2),"OK","CHECK"))</f>
        <v/>
      </c>
      <c r="T1001" s="31">
        <f>IF(OR(R1001="",O1001=""),"",R1001-O1001)</f>
        <v/>
      </c>
      <c r="U1001" s="19" t="n"/>
      <c r="V1001" s="23" t="n"/>
      <c r="W1001" s="32">
        <f>IF(V1001="","",IFERROR(VLOOKUP(V1001,'Challan Master'!$B$5:$D$124,3,FALSE),""))</f>
        <v/>
      </c>
      <c r="X1001" s="22">
        <f>IF(V1001="","",IFERROR(VLOOKUP(V1001,'Challan Master'!$B$5:$D$124,2,FALSE),""))</f>
        <v/>
      </c>
      <c r="Y1001" s="23" t="n"/>
    </row>
    <row r="1002">
      <c r="A1002" s="22">
        <f>IF(C1002="","",ROW()-4)</f>
        <v/>
      </c>
      <c r="B1002" s="22">
        <f>IF(C1002="","",IF(MONTH(C1002)&lt;=3,"Q4",IF(MONTH(C1002)&lt;=6,"Q1",IF(MONTH(C1002)&lt;=9,"Q2","Q3"))))</f>
        <v/>
      </c>
      <c r="C1002" s="26" t="n"/>
      <c r="D1002" s="23" t="n"/>
      <c r="E1002" s="19" t="n"/>
      <c r="F1002" s="22">
        <f>IF(E1002="","",IFERROR(VLOOKUP(E1002,'Vendor Master'!$B$5:$Q$54,2,FALSE),""))</f>
        <v/>
      </c>
      <c r="G1002" s="22">
        <f>IF(E1002="","",IFERROR(VLOOKUP(E1002,'Vendor Master'!$B$5:$Q$54,4,FALSE),""))</f>
        <v/>
      </c>
      <c r="H1002" s="20">
        <f>IF(E1002="","",IFERROR(VLOOKUP(G1002,'Rate Master'!$B$5:$C$16,2,FALSE),""))</f>
        <v/>
      </c>
      <c r="I1002" s="28" t="n"/>
      <c r="J1002" s="29">
        <f>IF(E1002="","",IFERROR(IF(VLOOKUP(E1002,'Vendor Master'!$B$5:$Q$54,12,FALSE)="Y",VLOOKUP(E1002,'Vendor Master'!$B$5:$Q$54,14,FALSE),0),""))</f>
        <v/>
      </c>
      <c r="K1002" s="30">
        <f>IF(OR(E1002="",I1002="",J1002=""),"",I1002*J1002)</f>
        <v/>
      </c>
      <c r="L1002" s="30">
        <f>IF(OR(E1002="",I1002=""),"",I1002+IF(K1002="",0,K1002))</f>
        <v/>
      </c>
      <c r="M1002" s="25">
        <f>IF(E1002="","",IFERROR(IF(F1002="",0.2,IF(AND(VLOOKUP(E1002,'Vendor Master'!$B$5:$Q$54,7,FALSE)="Y",C1002&gt;=VLOOKUP(E1002,'Vendor Master'!$B$5:$Q$54,9,FALSE),C1002&lt;=VLOOKUP(E1002,'Vendor Master'!$B$5:$Q$54,10,FALSE)),VLOOKUP(E1002,'Vendor Master'!$B$5:$Q$54,11,FALSE),VLOOKUP(E1002,'Vendor Master'!$B$5:$Q$54,6,FALSE))),""))</f>
        <v/>
      </c>
      <c r="N1002" s="30">
        <f>IF(OR(E1002="",I1002="",M1002=""),"",I1002*M1002)</f>
        <v/>
      </c>
      <c r="O1002" s="30">
        <f>IF(OR(E1002="",L1002=""),"",L1002-IF(N1002="",0,N1002))</f>
        <v/>
      </c>
      <c r="P1002" s="26" t="n"/>
      <c r="Q1002" s="23" t="n"/>
      <c r="R1002" s="28" t="n"/>
      <c r="S1002" s="22">
        <f>IF(OR(R1002="",O1002=""),"",IF(ROUND(R1002,2)=ROUND(O1002,2),"OK","CHECK"))</f>
        <v/>
      </c>
      <c r="T1002" s="31">
        <f>IF(OR(R1002="",O1002=""),"",R1002-O1002)</f>
        <v/>
      </c>
      <c r="U1002" s="19" t="n"/>
      <c r="V1002" s="23" t="n"/>
      <c r="W1002" s="32">
        <f>IF(V1002="","",IFERROR(VLOOKUP(V1002,'Challan Master'!$B$5:$D$124,3,FALSE),""))</f>
        <v/>
      </c>
      <c r="X1002" s="22">
        <f>IF(V1002="","",IFERROR(VLOOKUP(V1002,'Challan Master'!$B$5:$D$124,2,FALSE),""))</f>
        <v/>
      </c>
      <c r="Y1002" s="23" t="n"/>
    </row>
    <row r="1003">
      <c r="A1003" s="22">
        <f>IF(C1003="","",ROW()-4)</f>
        <v/>
      </c>
      <c r="B1003" s="22">
        <f>IF(C1003="","",IF(MONTH(C1003)&lt;=3,"Q4",IF(MONTH(C1003)&lt;=6,"Q1",IF(MONTH(C1003)&lt;=9,"Q2","Q3"))))</f>
        <v/>
      </c>
      <c r="C1003" s="26" t="n"/>
      <c r="D1003" s="23" t="n"/>
      <c r="E1003" s="19" t="n"/>
      <c r="F1003" s="22">
        <f>IF(E1003="","",IFERROR(VLOOKUP(E1003,'Vendor Master'!$B$5:$Q$54,2,FALSE),""))</f>
        <v/>
      </c>
      <c r="G1003" s="22">
        <f>IF(E1003="","",IFERROR(VLOOKUP(E1003,'Vendor Master'!$B$5:$Q$54,4,FALSE),""))</f>
        <v/>
      </c>
      <c r="H1003" s="20">
        <f>IF(E1003="","",IFERROR(VLOOKUP(G1003,'Rate Master'!$B$5:$C$16,2,FALSE),""))</f>
        <v/>
      </c>
      <c r="I1003" s="28" t="n"/>
      <c r="J1003" s="29">
        <f>IF(E1003="","",IFERROR(IF(VLOOKUP(E1003,'Vendor Master'!$B$5:$Q$54,12,FALSE)="Y",VLOOKUP(E1003,'Vendor Master'!$B$5:$Q$54,14,FALSE),0),""))</f>
        <v/>
      </c>
      <c r="K1003" s="30">
        <f>IF(OR(E1003="",I1003="",J1003=""),"",I1003*J1003)</f>
        <v/>
      </c>
      <c r="L1003" s="30">
        <f>IF(OR(E1003="",I1003=""),"",I1003+IF(K1003="",0,K1003))</f>
        <v/>
      </c>
      <c r="M1003" s="25">
        <f>IF(E1003="","",IFERROR(IF(F1003="",0.2,IF(AND(VLOOKUP(E1003,'Vendor Master'!$B$5:$Q$54,7,FALSE)="Y",C1003&gt;=VLOOKUP(E1003,'Vendor Master'!$B$5:$Q$54,9,FALSE),C1003&lt;=VLOOKUP(E1003,'Vendor Master'!$B$5:$Q$54,10,FALSE)),VLOOKUP(E1003,'Vendor Master'!$B$5:$Q$54,11,FALSE),VLOOKUP(E1003,'Vendor Master'!$B$5:$Q$54,6,FALSE))),""))</f>
        <v/>
      </c>
      <c r="N1003" s="30">
        <f>IF(OR(E1003="",I1003="",M1003=""),"",I1003*M1003)</f>
        <v/>
      </c>
      <c r="O1003" s="30">
        <f>IF(OR(E1003="",L1003=""),"",L1003-IF(N1003="",0,N1003))</f>
        <v/>
      </c>
      <c r="P1003" s="26" t="n"/>
      <c r="Q1003" s="23" t="n"/>
      <c r="R1003" s="28" t="n"/>
      <c r="S1003" s="22">
        <f>IF(OR(R1003="",O1003=""),"",IF(ROUND(R1003,2)=ROUND(O1003,2),"OK","CHECK"))</f>
        <v/>
      </c>
      <c r="T1003" s="31">
        <f>IF(OR(R1003="",O1003=""),"",R1003-O1003)</f>
        <v/>
      </c>
      <c r="U1003" s="19" t="n"/>
      <c r="V1003" s="23" t="n"/>
      <c r="W1003" s="32">
        <f>IF(V1003="","",IFERROR(VLOOKUP(V1003,'Challan Master'!$B$5:$D$124,3,FALSE),""))</f>
        <v/>
      </c>
      <c r="X1003" s="22">
        <f>IF(V1003="","",IFERROR(VLOOKUP(V1003,'Challan Master'!$B$5:$D$124,2,FALSE),""))</f>
        <v/>
      </c>
      <c r="Y1003" s="23" t="n"/>
    </row>
    <row r="1004">
      <c r="A1004" s="22">
        <f>IF(C1004="","",ROW()-4)</f>
        <v/>
      </c>
      <c r="B1004" s="22">
        <f>IF(C1004="","",IF(MONTH(C1004)&lt;=3,"Q4",IF(MONTH(C1004)&lt;=6,"Q1",IF(MONTH(C1004)&lt;=9,"Q2","Q3"))))</f>
        <v/>
      </c>
      <c r="C1004" s="26" t="n"/>
      <c r="D1004" s="23" t="n"/>
      <c r="E1004" s="19" t="n"/>
      <c r="F1004" s="22">
        <f>IF(E1004="","",IFERROR(VLOOKUP(E1004,'Vendor Master'!$B$5:$Q$54,2,FALSE),""))</f>
        <v/>
      </c>
      <c r="G1004" s="22">
        <f>IF(E1004="","",IFERROR(VLOOKUP(E1004,'Vendor Master'!$B$5:$Q$54,4,FALSE),""))</f>
        <v/>
      </c>
      <c r="H1004" s="20">
        <f>IF(E1004="","",IFERROR(VLOOKUP(G1004,'Rate Master'!$B$5:$C$16,2,FALSE),""))</f>
        <v/>
      </c>
      <c r="I1004" s="28" t="n"/>
      <c r="J1004" s="29">
        <f>IF(E1004="","",IFERROR(IF(VLOOKUP(E1004,'Vendor Master'!$B$5:$Q$54,12,FALSE)="Y",VLOOKUP(E1004,'Vendor Master'!$B$5:$Q$54,14,FALSE),0),""))</f>
        <v/>
      </c>
      <c r="K1004" s="30">
        <f>IF(OR(E1004="",I1004="",J1004=""),"",I1004*J1004)</f>
        <v/>
      </c>
      <c r="L1004" s="30">
        <f>IF(OR(E1004="",I1004=""),"",I1004+IF(K1004="",0,K1004))</f>
        <v/>
      </c>
      <c r="M1004" s="25">
        <f>IF(E1004="","",IFERROR(IF(F1004="",0.2,IF(AND(VLOOKUP(E1004,'Vendor Master'!$B$5:$Q$54,7,FALSE)="Y",C1004&gt;=VLOOKUP(E1004,'Vendor Master'!$B$5:$Q$54,9,FALSE),C1004&lt;=VLOOKUP(E1004,'Vendor Master'!$B$5:$Q$54,10,FALSE)),VLOOKUP(E1004,'Vendor Master'!$B$5:$Q$54,11,FALSE),VLOOKUP(E1004,'Vendor Master'!$B$5:$Q$54,6,FALSE))),""))</f>
        <v/>
      </c>
      <c r="N1004" s="30">
        <f>IF(OR(E1004="",I1004="",M1004=""),"",I1004*M1004)</f>
        <v/>
      </c>
      <c r="O1004" s="30">
        <f>IF(OR(E1004="",L1004=""),"",L1004-IF(N1004="",0,N1004))</f>
        <v/>
      </c>
      <c r="P1004" s="26" t="n"/>
      <c r="Q1004" s="23" t="n"/>
      <c r="R1004" s="28" t="n"/>
      <c r="S1004" s="22">
        <f>IF(OR(R1004="",O1004=""),"",IF(ROUND(R1004,2)=ROUND(O1004,2),"OK","CHECK"))</f>
        <v/>
      </c>
      <c r="T1004" s="31">
        <f>IF(OR(R1004="",O1004=""),"",R1004-O1004)</f>
        <v/>
      </c>
      <c r="U1004" s="19" t="n"/>
      <c r="V1004" s="23" t="n"/>
      <c r="W1004" s="32">
        <f>IF(V1004="","",IFERROR(VLOOKUP(V1004,'Challan Master'!$B$5:$D$124,3,FALSE),""))</f>
        <v/>
      </c>
      <c r="X1004" s="22">
        <f>IF(V1004="","",IFERROR(VLOOKUP(V1004,'Challan Master'!$B$5:$D$124,2,FALSE),""))</f>
        <v/>
      </c>
      <c r="Y1004" s="23" t="n"/>
    </row>
  </sheetData>
  <sheetProtection selectLockedCells="0" selectUnlockedCells="0" sheet="1" objects="0" insertRows="1" insertHyperlinks="1" autoFilter="1" scenarios="0" formatColumns="1" deleteColumns="1" insertColumns="1" pivotTables="1" deleteRows="1" formatCells="1" formatRows="1" sort="1" password="BBBC"/>
  <mergeCells count="2">
    <mergeCell ref="A2:Y2"/>
    <mergeCell ref="A1:Y1"/>
  </mergeCells>
  <conditionalFormatting sqref="S5:S1004">
    <cfRule type="cellIs" priority="1" operator="equal" dxfId="0">
      <formula>"OK"</formula>
    </cfRule>
    <cfRule type="cellIs" priority="2" operator="equal" dxfId="1">
      <formula>"CHECK"</formula>
    </cfRule>
  </conditionalFormatting>
  <dataValidations count="3">
    <dataValidation sqref="E5:E1004" showDropDown="0" showInputMessage="0" showErrorMessage="0" allowBlank="1" type="list">
      <formula1>='Vendor Master'!$B$5:$B$54</formula1>
    </dataValidation>
    <dataValidation sqref="V5:V1004" showDropDown="0" showInputMessage="0" showErrorMessage="0" allowBlank="1" type="list">
      <formula1>='Challan Master'!$B$5:$B$124</formula1>
    </dataValidation>
    <dataValidation sqref="Y5:Y1004" showDropDown="0" showInputMessage="0" showErrorMessage="0" allowBlank="1" type="list">
      <formula1>"Pending,Deducted,Deposited,Return Filed"</formula1>
    </dataValidation>
  </dataValidations>
  <printOptions horizontalCentered="1"/>
  <pageMargins left="0.4" right="0.4" top="0.6" bottom="0.5" header="0.5" footer="0.5"/>
  <pageSetup orientation="landscape" fitToWidth="1"/>
  <headerFooter>
    <oddHeader>&amp;C&amp;K1E3A8A&amp;"Calibri,Bold"&amp;12 calcguru.in &amp;"Calibri,Regular"&amp;10 | Prepared by CA Tirumalesh</oddHeader>
    <oddFooter>&amp;L&amp;"Calibri,Italic"&amp;9 calcguru.in&amp;C&amp;"Calibri,Regular"&amp;9 Page &amp;P of &amp;N&amp;R&amp;"Calibri,Italic"&amp;9 Prepared by CA Tirumalesh</oddFooter>
    <evenHeader/>
    <evenFooter/>
    <firstHeader/>
    <firstFooter/>
  </headerFooter>
</worksheet>
</file>

<file path=xl/worksheets/sheet5.xml><?xml version="1.0" encoding="utf-8"?>
<worksheet xmlns="http://schemas.openxmlformats.org/spreadsheetml/2006/main">
  <sheetPr>
    <tabColor rgb="008B5CF6"/>
    <outlinePr summaryBelow="1" summaryRight="1"/>
    <pageSetUpPr/>
  </sheetPr>
  <dimension ref="A1:Q124"/>
  <sheetViews>
    <sheetView showGridLines="0" workbookViewId="0">
      <pane xSplit="2" ySplit="4" topLeftCell="C5" activePane="bottomRight" state="frozen"/>
      <selection pane="topRight"/>
      <selection pane="bottomLeft"/>
      <selection pane="bottomRight" activeCell="A1" sqref="A1"/>
    </sheetView>
  </sheetViews>
  <sheetFormatPr baseColWidth="8" defaultRowHeight="15"/>
  <cols>
    <col width="6" customWidth="1" min="1" max="1"/>
    <col width="18" customWidth="1" min="2" max="2"/>
    <col width="14" customWidth="1" min="3" max="3"/>
    <col width="14" customWidth="1" min="4" max="4"/>
    <col width="12" customWidth="1" min="5" max="5"/>
    <col width="16" customWidth="1" min="6" max="6"/>
    <col width="16" customWidth="1" min="7" max="7"/>
    <col width="14" customWidth="1" min="8" max="8"/>
    <col width="12" customWidth="1" min="9" max="9"/>
    <col width="10" customWidth="1" min="10" max="10"/>
    <col width="14" customWidth="1" min="11" max="11"/>
    <col width="12" customWidth="1" min="12" max="12"/>
    <col width="14" customWidth="1" min="13" max="13"/>
    <col width="14" customWidth="1" min="14" max="14"/>
    <col width="14" customWidth="1" min="15" max="15"/>
    <col width="14" customWidth="1" min="16" max="16"/>
    <col width="28" customWidth="1" min="17" max="17"/>
  </cols>
  <sheetData>
    <row r="1" ht="36" customHeight="1">
      <c r="A1" s="1" t="inlineStr">
        <is>
          <t>Challan Master - Up to 120 Challans (FY)</t>
        </is>
      </c>
    </row>
    <row r="2">
      <c r="A2" s="17" t="inlineStr">
        <is>
          <t>Each challan auto-tracks utilisation - when a TDS Register row maps to this Challan No., the amount is auto-deducted from balance.</t>
        </is>
      </c>
    </row>
    <row r="4" ht="32" customHeight="1">
      <c r="A4" s="21" t="inlineStr">
        <is>
          <t>Sr.</t>
        </is>
      </c>
      <c r="B4" s="21" t="inlineStr">
        <is>
          <t>Challan No.</t>
        </is>
      </c>
      <c r="C4" s="21" t="inlineStr">
        <is>
          <t>BSR Code</t>
        </is>
      </c>
      <c r="D4" s="21" t="inlineStr">
        <is>
          <t>Deposit Date</t>
        </is>
      </c>
      <c r="E4" s="21" t="inlineStr">
        <is>
          <t>Quarter (auto)</t>
        </is>
      </c>
      <c r="F4" s="21" t="inlineStr">
        <is>
          <t>Section Paid For</t>
        </is>
      </c>
      <c r="G4" s="21" t="inlineStr">
        <is>
          <t>Total Challan Amt</t>
        </is>
      </c>
      <c r="H4" s="21" t="inlineStr">
        <is>
          <t>TDS Basic</t>
        </is>
      </c>
      <c r="I4" s="21" t="inlineStr">
        <is>
          <t>Surcharge</t>
        </is>
      </c>
      <c r="J4" s="21" t="inlineStr">
        <is>
          <t>Cess</t>
        </is>
      </c>
      <c r="K4" s="21" t="inlineStr">
        <is>
          <t>Interest Paid</t>
        </is>
      </c>
      <c r="L4" s="21" t="inlineStr">
        <is>
          <t>Late Fee</t>
        </is>
      </c>
      <c r="M4" s="21" t="inlineStr">
        <is>
          <t>Utilised (auto)</t>
        </is>
      </c>
      <c r="N4" s="21" t="inlineStr">
        <is>
          <t>Balance (auto)</t>
        </is>
      </c>
      <c r="O4" s="21" t="inlineStr">
        <is>
          <t>Status (auto)</t>
        </is>
      </c>
      <c r="P4" s="21" t="inlineStr">
        <is>
          <t>Cross-Qtr? (auto)</t>
        </is>
      </c>
      <c r="Q4" s="21" t="inlineStr">
        <is>
          <t>Notes</t>
        </is>
      </c>
    </row>
    <row r="5">
      <c r="A5" s="22">
        <f>IF(B5="","",ROW()-4)</f>
        <v/>
      </c>
      <c r="B5" s="23" t="n"/>
      <c r="C5" s="23" t="n"/>
      <c r="D5" s="26" t="n"/>
      <c r="E5" s="22">
        <f>IF(D5="","",IF(MONTH(D5)&lt;=3,"Q4",IF(MONTH(D5)&lt;=6,"Q1",IF(MONTH(D5)&lt;=9,"Q2","Q3"))))</f>
        <v/>
      </c>
      <c r="F5" s="23" t="n"/>
      <c r="G5" s="28" t="n"/>
      <c r="H5" s="28" t="n"/>
      <c r="I5" s="28" t="n"/>
      <c r="J5" s="28" t="n"/>
      <c r="K5" s="28" t="n"/>
      <c r="L5" s="28" t="n"/>
      <c r="M5" s="30">
        <f>IF(B5="","",SUMIFS('TDS Register'!$N$5:$N$1004,'TDS Register'!$V$5:$V$1004,B5))</f>
        <v/>
      </c>
      <c r="N5" s="30">
        <f>IF(B5="","",G5-M5)</f>
        <v/>
      </c>
      <c r="O5" s="22">
        <f>IF(B5="","",IF(M5&gt;G5,"OVER",IF(M5=0,"Unused",IF(M5=G5,"Fully Used","Partial"))))</f>
        <v/>
      </c>
      <c r="P5" s="22">
        <f>IF(B5="","",IF(SUMPRODUCT(('TDS Register'!$V$5:$V$1004=B5)*('TDS Register'!$B$5:$B$1004&lt;&gt;E5)*('TDS Register'!$B$5:$B$1004&lt;&gt;""))&gt;0,"Yes",""))</f>
        <v/>
      </c>
      <c r="Q5" s="19" t="n"/>
    </row>
    <row r="6">
      <c r="A6" s="22">
        <f>IF(B6="","",ROW()-4)</f>
        <v/>
      </c>
      <c r="B6" s="23" t="n"/>
      <c r="C6" s="23" t="n"/>
      <c r="D6" s="26" t="n"/>
      <c r="E6" s="22">
        <f>IF(D6="","",IF(MONTH(D6)&lt;=3,"Q4",IF(MONTH(D6)&lt;=6,"Q1",IF(MONTH(D6)&lt;=9,"Q2","Q3"))))</f>
        <v/>
      </c>
      <c r="F6" s="23" t="n"/>
      <c r="G6" s="28" t="n"/>
      <c r="H6" s="28" t="n"/>
      <c r="I6" s="28" t="n"/>
      <c r="J6" s="28" t="n"/>
      <c r="K6" s="28" t="n"/>
      <c r="L6" s="28" t="n"/>
      <c r="M6" s="30">
        <f>IF(B6="","",SUMIFS('TDS Register'!$N$5:$N$1004,'TDS Register'!$V$5:$V$1004,B6))</f>
        <v/>
      </c>
      <c r="N6" s="30">
        <f>IF(B6="","",G6-M6)</f>
        <v/>
      </c>
      <c r="O6" s="22">
        <f>IF(B6="","",IF(M6&gt;G6,"OVER",IF(M6=0,"Unused",IF(M6=G6,"Fully Used","Partial"))))</f>
        <v/>
      </c>
      <c r="P6" s="22">
        <f>IF(B6="","",IF(SUMPRODUCT(('TDS Register'!$V$5:$V$1004=B6)*('TDS Register'!$B$5:$B$1004&lt;&gt;E6)*('TDS Register'!$B$5:$B$1004&lt;&gt;""))&gt;0,"Yes",""))</f>
        <v/>
      </c>
      <c r="Q6" s="19" t="n"/>
    </row>
    <row r="7">
      <c r="A7" s="22">
        <f>IF(B7="","",ROW()-4)</f>
        <v/>
      </c>
      <c r="B7" s="23" t="n"/>
      <c r="C7" s="23" t="n"/>
      <c r="D7" s="26" t="n"/>
      <c r="E7" s="22">
        <f>IF(D7="","",IF(MONTH(D7)&lt;=3,"Q4",IF(MONTH(D7)&lt;=6,"Q1",IF(MONTH(D7)&lt;=9,"Q2","Q3"))))</f>
        <v/>
      </c>
      <c r="F7" s="23" t="n"/>
      <c r="G7" s="28" t="n"/>
      <c r="H7" s="28" t="n"/>
      <c r="I7" s="28" t="n"/>
      <c r="J7" s="28" t="n"/>
      <c r="K7" s="28" t="n"/>
      <c r="L7" s="28" t="n"/>
      <c r="M7" s="30">
        <f>IF(B7="","",SUMIFS('TDS Register'!$N$5:$N$1004,'TDS Register'!$V$5:$V$1004,B7))</f>
        <v/>
      </c>
      <c r="N7" s="30">
        <f>IF(B7="","",G7-M7)</f>
        <v/>
      </c>
      <c r="O7" s="22">
        <f>IF(B7="","",IF(M7&gt;G7,"OVER",IF(M7=0,"Unused",IF(M7=G7,"Fully Used","Partial"))))</f>
        <v/>
      </c>
      <c r="P7" s="22">
        <f>IF(B7="","",IF(SUMPRODUCT(('TDS Register'!$V$5:$V$1004=B7)*('TDS Register'!$B$5:$B$1004&lt;&gt;E7)*('TDS Register'!$B$5:$B$1004&lt;&gt;""))&gt;0,"Yes",""))</f>
        <v/>
      </c>
      <c r="Q7" s="19" t="n"/>
    </row>
    <row r="8">
      <c r="A8" s="22">
        <f>IF(B8="","",ROW()-4)</f>
        <v/>
      </c>
      <c r="B8" s="23" t="n"/>
      <c r="C8" s="23" t="n"/>
      <c r="D8" s="26" t="n"/>
      <c r="E8" s="22">
        <f>IF(D8="","",IF(MONTH(D8)&lt;=3,"Q4",IF(MONTH(D8)&lt;=6,"Q1",IF(MONTH(D8)&lt;=9,"Q2","Q3"))))</f>
        <v/>
      </c>
      <c r="F8" s="23" t="n"/>
      <c r="G8" s="28" t="n"/>
      <c r="H8" s="28" t="n"/>
      <c r="I8" s="28" t="n"/>
      <c r="J8" s="28" t="n"/>
      <c r="K8" s="28" t="n"/>
      <c r="L8" s="28" t="n"/>
      <c r="M8" s="30">
        <f>IF(B8="","",SUMIFS('TDS Register'!$N$5:$N$1004,'TDS Register'!$V$5:$V$1004,B8))</f>
        <v/>
      </c>
      <c r="N8" s="30">
        <f>IF(B8="","",G8-M8)</f>
        <v/>
      </c>
      <c r="O8" s="22">
        <f>IF(B8="","",IF(M8&gt;G8,"OVER",IF(M8=0,"Unused",IF(M8=G8,"Fully Used","Partial"))))</f>
        <v/>
      </c>
      <c r="P8" s="22">
        <f>IF(B8="","",IF(SUMPRODUCT(('TDS Register'!$V$5:$V$1004=B8)*('TDS Register'!$B$5:$B$1004&lt;&gt;E8)*('TDS Register'!$B$5:$B$1004&lt;&gt;""))&gt;0,"Yes",""))</f>
        <v/>
      </c>
      <c r="Q8" s="19" t="n"/>
    </row>
    <row r="9">
      <c r="A9" s="22">
        <f>IF(B9="","",ROW()-4)</f>
        <v/>
      </c>
      <c r="B9" s="23" t="n"/>
      <c r="C9" s="23" t="n"/>
      <c r="D9" s="26" t="n"/>
      <c r="E9" s="22">
        <f>IF(D9="","",IF(MONTH(D9)&lt;=3,"Q4",IF(MONTH(D9)&lt;=6,"Q1",IF(MONTH(D9)&lt;=9,"Q2","Q3"))))</f>
        <v/>
      </c>
      <c r="F9" s="23" t="n"/>
      <c r="G9" s="28" t="n"/>
      <c r="H9" s="28" t="n"/>
      <c r="I9" s="28" t="n"/>
      <c r="J9" s="28" t="n"/>
      <c r="K9" s="28" t="n"/>
      <c r="L9" s="28" t="n"/>
      <c r="M9" s="30">
        <f>IF(B9="","",SUMIFS('TDS Register'!$N$5:$N$1004,'TDS Register'!$V$5:$V$1004,B9))</f>
        <v/>
      </c>
      <c r="N9" s="30">
        <f>IF(B9="","",G9-M9)</f>
        <v/>
      </c>
      <c r="O9" s="22">
        <f>IF(B9="","",IF(M9&gt;G9,"OVER",IF(M9=0,"Unused",IF(M9=G9,"Fully Used","Partial"))))</f>
        <v/>
      </c>
      <c r="P9" s="22">
        <f>IF(B9="","",IF(SUMPRODUCT(('TDS Register'!$V$5:$V$1004=B9)*('TDS Register'!$B$5:$B$1004&lt;&gt;E9)*('TDS Register'!$B$5:$B$1004&lt;&gt;""))&gt;0,"Yes",""))</f>
        <v/>
      </c>
      <c r="Q9" s="19" t="n"/>
    </row>
    <row r="10">
      <c r="A10" s="22">
        <f>IF(B10="","",ROW()-4)</f>
        <v/>
      </c>
      <c r="B10" s="23" t="n"/>
      <c r="C10" s="23" t="n"/>
      <c r="D10" s="26" t="n"/>
      <c r="E10" s="22">
        <f>IF(D10="","",IF(MONTH(D10)&lt;=3,"Q4",IF(MONTH(D10)&lt;=6,"Q1",IF(MONTH(D10)&lt;=9,"Q2","Q3"))))</f>
        <v/>
      </c>
      <c r="F10" s="23" t="n"/>
      <c r="G10" s="28" t="n"/>
      <c r="H10" s="28" t="n"/>
      <c r="I10" s="28" t="n"/>
      <c r="J10" s="28" t="n"/>
      <c r="K10" s="28" t="n"/>
      <c r="L10" s="28" t="n"/>
      <c r="M10" s="30">
        <f>IF(B10="","",SUMIFS('TDS Register'!$N$5:$N$1004,'TDS Register'!$V$5:$V$1004,B10))</f>
        <v/>
      </c>
      <c r="N10" s="30">
        <f>IF(B10="","",G10-M10)</f>
        <v/>
      </c>
      <c r="O10" s="22">
        <f>IF(B10="","",IF(M10&gt;G10,"OVER",IF(M10=0,"Unused",IF(M10=G10,"Fully Used","Partial"))))</f>
        <v/>
      </c>
      <c r="P10" s="22">
        <f>IF(B10="","",IF(SUMPRODUCT(('TDS Register'!$V$5:$V$1004=B10)*('TDS Register'!$B$5:$B$1004&lt;&gt;E10)*('TDS Register'!$B$5:$B$1004&lt;&gt;""))&gt;0,"Yes",""))</f>
        <v/>
      </c>
      <c r="Q10" s="19" t="n"/>
    </row>
    <row r="11">
      <c r="A11" s="22">
        <f>IF(B11="","",ROW()-4)</f>
        <v/>
      </c>
      <c r="B11" s="23" t="n"/>
      <c r="C11" s="23" t="n"/>
      <c r="D11" s="26" t="n"/>
      <c r="E11" s="22">
        <f>IF(D11="","",IF(MONTH(D11)&lt;=3,"Q4",IF(MONTH(D11)&lt;=6,"Q1",IF(MONTH(D11)&lt;=9,"Q2","Q3"))))</f>
        <v/>
      </c>
      <c r="F11" s="23" t="n"/>
      <c r="G11" s="28" t="n"/>
      <c r="H11" s="28" t="n"/>
      <c r="I11" s="28" t="n"/>
      <c r="J11" s="28" t="n"/>
      <c r="K11" s="28" t="n"/>
      <c r="L11" s="28" t="n"/>
      <c r="M11" s="30">
        <f>IF(B11="","",SUMIFS('TDS Register'!$N$5:$N$1004,'TDS Register'!$V$5:$V$1004,B11))</f>
        <v/>
      </c>
      <c r="N11" s="30">
        <f>IF(B11="","",G11-M11)</f>
        <v/>
      </c>
      <c r="O11" s="22">
        <f>IF(B11="","",IF(M11&gt;G11,"OVER",IF(M11=0,"Unused",IF(M11=G11,"Fully Used","Partial"))))</f>
        <v/>
      </c>
      <c r="P11" s="22">
        <f>IF(B11="","",IF(SUMPRODUCT(('TDS Register'!$V$5:$V$1004=B11)*('TDS Register'!$B$5:$B$1004&lt;&gt;E11)*('TDS Register'!$B$5:$B$1004&lt;&gt;""))&gt;0,"Yes",""))</f>
        <v/>
      </c>
      <c r="Q11" s="19" t="n"/>
    </row>
    <row r="12">
      <c r="A12" s="22">
        <f>IF(B12="","",ROW()-4)</f>
        <v/>
      </c>
      <c r="B12" s="23" t="n"/>
      <c r="C12" s="23" t="n"/>
      <c r="D12" s="26" t="n"/>
      <c r="E12" s="22">
        <f>IF(D12="","",IF(MONTH(D12)&lt;=3,"Q4",IF(MONTH(D12)&lt;=6,"Q1",IF(MONTH(D12)&lt;=9,"Q2","Q3"))))</f>
        <v/>
      </c>
      <c r="F12" s="23" t="n"/>
      <c r="G12" s="28" t="n"/>
      <c r="H12" s="28" t="n"/>
      <c r="I12" s="28" t="n"/>
      <c r="J12" s="28" t="n"/>
      <c r="K12" s="28" t="n"/>
      <c r="L12" s="28" t="n"/>
      <c r="M12" s="30">
        <f>IF(B12="","",SUMIFS('TDS Register'!$N$5:$N$1004,'TDS Register'!$V$5:$V$1004,B12))</f>
        <v/>
      </c>
      <c r="N12" s="30">
        <f>IF(B12="","",G12-M12)</f>
        <v/>
      </c>
      <c r="O12" s="22">
        <f>IF(B12="","",IF(M12&gt;G12,"OVER",IF(M12=0,"Unused",IF(M12=G12,"Fully Used","Partial"))))</f>
        <v/>
      </c>
      <c r="P12" s="22">
        <f>IF(B12="","",IF(SUMPRODUCT(('TDS Register'!$V$5:$V$1004=B12)*('TDS Register'!$B$5:$B$1004&lt;&gt;E12)*('TDS Register'!$B$5:$B$1004&lt;&gt;""))&gt;0,"Yes",""))</f>
        <v/>
      </c>
      <c r="Q12" s="19" t="n"/>
    </row>
    <row r="13">
      <c r="A13" s="22">
        <f>IF(B13="","",ROW()-4)</f>
        <v/>
      </c>
      <c r="B13" s="23" t="n"/>
      <c r="C13" s="23" t="n"/>
      <c r="D13" s="26" t="n"/>
      <c r="E13" s="22">
        <f>IF(D13="","",IF(MONTH(D13)&lt;=3,"Q4",IF(MONTH(D13)&lt;=6,"Q1",IF(MONTH(D13)&lt;=9,"Q2","Q3"))))</f>
        <v/>
      </c>
      <c r="F13" s="23" t="n"/>
      <c r="G13" s="28" t="n"/>
      <c r="H13" s="28" t="n"/>
      <c r="I13" s="28" t="n"/>
      <c r="J13" s="28" t="n"/>
      <c r="K13" s="28" t="n"/>
      <c r="L13" s="28" t="n"/>
      <c r="M13" s="30">
        <f>IF(B13="","",SUMIFS('TDS Register'!$N$5:$N$1004,'TDS Register'!$V$5:$V$1004,B13))</f>
        <v/>
      </c>
      <c r="N13" s="30">
        <f>IF(B13="","",G13-M13)</f>
        <v/>
      </c>
      <c r="O13" s="22">
        <f>IF(B13="","",IF(M13&gt;G13,"OVER",IF(M13=0,"Unused",IF(M13=G13,"Fully Used","Partial"))))</f>
        <v/>
      </c>
      <c r="P13" s="22">
        <f>IF(B13="","",IF(SUMPRODUCT(('TDS Register'!$V$5:$V$1004=B13)*('TDS Register'!$B$5:$B$1004&lt;&gt;E13)*('TDS Register'!$B$5:$B$1004&lt;&gt;""))&gt;0,"Yes",""))</f>
        <v/>
      </c>
      <c r="Q13" s="19" t="n"/>
    </row>
    <row r="14">
      <c r="A14" s="22">
        <f>IF(B14="","",ROW()-4)</f>
        <v/>
      </c>
      <c r="B14" s="23" t="n"/>
      <c r="C14" s="23" t="n"/>
      <c r="D14" s="26" t="n"/>
      <c r="E14" s="22">
        <f>IF(D14="","",IF(MONTH(D14)&lt;=3,"Q4",IF(MONTH(D14)&lt;=6,"Q1",IF(MONTH(D14)&lt;=9,"Q2","Q3"))))</f>
        <v/>
      </c>
      <c r="F14" s="23" t="n"/>
      <c r="G14" s="28" t="n"/>
      <c r="H14" s="28" t="n"/>
      <c r="I14" s="28" t="n"/>
      <c r="J14" s="28" t="n"/>
      <c r="K14" s="28" t="n"/>
      <c r="L14" s="28" t="n"/>
      <c r="M14" s="30">
        <f>IF(B14="","",SUMIFS('TDS Register'!$N$5:$N$1004,'TDS Register'!$V$5:$V$1004,B14))</f>
        <v/>
      </c>
      <c r="N14" s="30">
        <f>IF(B14="","",G14-M14)</f>
        <v/>
      </c>
      <c r="O14" s="22">
        <f>IF(B14="","",IF(M14&gt;G14,"OVER",IF(M14=0,"Unused",IF(M14=G14,"Fully Used","Partial"))))</f>
        <v/>
      </c>
      <c r="P14" s="22">
        <f>IF(B14="","",IF(SUMPRODUCT(('TDS Register'!$V$5:$V$1004=B14)*('TDS Register'!$B$5:$B$1004&lt;&gt;E14)*('TDS Register'!$B$5:$B$1004&lt;&gt;""))&gt;0,"Yes",""))</f>
        <v/>
      </c>
      <c r="Q14" s="19" t="n"/>
    </row>
    <row r="15">
      <c r="A15" s="22">
        <f>IF(B15="","",ROW()-4)</f>
        <v/>
      </c>
      <c r="B15" s="23" t="n"/>
      <c r="C15" s="23" t="n"/>
      <c r="D15" s="26" t="n"/>
      <c r="E15" s="22">
        <f>IF(D15="","",IF(MONTH(D15)&lt;=3,"Q4",IF(MONTH(D15)&lt;=6,"Q1",IF(MONTH(D15)&lt;=9,"Q2","Q3"))))</f>
        <v/>
      </c>
      <c r="F15" s="23" t="n"/>
      <c r="G15" s="28" t="n"/>
      <c r="H15" s="28" t="n"/>
      <c r="I15" s="28" t="n"/>
      <c r="J15" s="28" t="n"/>
      <c r="K15" s="28" t="n"/>
      <c r="L15" s="28" t="n"/>
      <c r="M15" s="30">
        <f>IF(B15="","",SUMIFS('TDS Register'!$N$5:$N$1004,'TDS Register'!$V$5:$V$1004,B15))</f>
        <v/>
      </c>
      <c r="N15" s="30">
        <f>IF(B15="","",G15-M15)</f>
        <v/>
      </c>
      <c r="O15" s="22">
        <f>IF(B15="","",IF(M15&gt;G15,"OVER",IF(M15=0,"Unused",IF(M15=G15,"Fully Used","Partial"))))</f>
        <v/>
      </c>
      <c r="P15" s="22">
        <f>IF(B15="","",IF(SUMPRODUCT(('TDS Register'!$V$5:$V$1004=B15)*('TDS Register'!$B$5:$B$1004&lt;&gt;E15)*('TDS Register'!$B$5:$B$1004&lt;&gt;""))&gt;0,"Yes",""))</f>
        <v/>
      </c>
      <c r="Q15" s="19" t="n"/>
    </row>
    <row r="16">
      <c r="A16" s="22">
        <f>IF(B16="","",ROW()-4)</f>
        <v/>
      </c>
      <c r="B16" s="23" t="n"/>
      <c r="C16" s="23" t="n"/>
      <c r="D16" s="26" t="n"/>
      <c r="E16" s="22">
        <f>IF(D16="","",IF(MONTH(D16)&lt;=3,"Q4",IF(MONTH(D16)&lt;=6,"Q1",IF(MONTH(D16)&lt;=9,"Q2","Q3"))))</f>
        <v/>
      </c>
      <c r="F16" s="23" t="n"/>
      <c r="G16" s="28" t="n"/>
      <c r="H16" s="28" t="n"/>
      <c r="I16" s="28" t="n"/>
      <c r="J16" s="28" t="n"/>
      <c r="K16" s="28" t="n"/>
      <c r="L16" s="28" t="n"/>
      <c r="M16" s="30">
        <f>IF(B16="","",SUMIFS('TDS Register'!$N$5:$N$1004,'TDS Register'!$V$5:$V$1004,B16))</f>
        <v/>
      </c>
      <c r="N16" s="30">
        <f>IF(B16="","",G16-M16)</f>
        <v/>
      </c>
      <c r="O16" s="22">
        <f>IF(B16="","",IF(M16&gt;G16,"OVER",IF(M16=0,"Unused",IF(M16=G16,"Fully Used","Partial"))))</f>
        <v/>
      </c>
      <c r="P16" s="22">
        <f>IF(B16="","",IF(SUMPRODUCT(('TDS Register'!$V$5:$V$1004=B16)*('TDS Register'!$B$5:$B$1004&lt;&gt;E16)*('TDS Register'!$B$5:$B$1004&lt;&gt;""))&gt;0,"Yes",""))</f>
        <v/>
      </c>
      <c r="Q16" s="19" t="n"/>
    </row>
    <row r="17">
      <c r="A17" s="22">
        <f>IF(B17="","",ROW()-4)</f>
        <v/>
      </c>
      <c r="B17" s="23" t="n"/>
      <c r="C17" s="23" t="n"/>
      <c r="D17" s="26" t="n"/>
      <c r="E17" s="22">
        <f>IF(D17="","",IF(MONTH(D17)&lt;=3,"Q4",IF(MONTH(D17)&lt;=6,"Q1",IF(MONTH(D17)&lt;=9,"Q2","Q3"))))</f>
        <v/>
      </c>
      <c r="F17" s="23" t="n"/>
      <c r="G17" s="28" t="n"/>
      <c r="H17" s="28" t="n"/>
      <c r="I17" s="28" t="n"/>
      <c r="J17" s="28" t="n"/>
      <c r="K17" s="28" t="n"/>
      <c r="L17" s="28" t="n"/>
      <c r="M17" s="30">
        <f>IF(B17="","",SUMIFS('TDS Register'!$N$5:$N$1004,'TDS Register'!$V$5:$V$1004,B17))</f>
        <v/>
      </c>
      <c r="N17" s="30">
        <f>IF(B17="","",G17-M17)</f>
        <v/>
      </c>
      <c r="O17" s="22">
        <f>IF(B17="","",IF(M17&gt;G17,"OVER",IF(M17=0,"Unused",IF(M17=G17,"Fully Used","Partial"))))</f>
        <v/>
      </c>
      <c r="P17" s="22">
        <f>IF(B17="","",IF(SUMPRODUCT(('TDS Register'!$V$5:$V$1004=B17)*('TDS Register'!$B$5:$B$1004&lt;&gt;E17)*('TDS Register'!$B$5:$B$1004&lt;&gt;""))&gt;0,"Yes",""))</f>
        <v/>
      </c>
      <c r="Q17" s="19" t="n"/>
    </row>
    <row r="18">
      <c r="A18" s="22">
        <f>IF(B18="","",ROW()-4)</f>
        <v/>
      </c>
      <c r="B18" s="23" t="n"/>
      <c r="C18" s="23" t="n"/>
      <c r="D18" s="26" t="n"/>
      <c r="E18" s="22">
        <f>IF(D18="","",IF(MONTH(D18)&lt;=3,"Q4",IF(MONTH(D18)&lt;=6,"Q1",IF(MONTH(D18)&lt;=9,"Q2","Q3"))))</f>
        <v/>
      </c>
      <c r="F18" s="23" t="n"/>
      <c r="G18" s="28" t="n"/>
      <c r="H18" s="28" t="n"/>
      <c r="I18" s="28" t="n"/>
      <c r="J18" s="28" t="n"/>
      <c r="K18" s="28" t="n"/>
      <c r="L18" s="28" t="n"/>
      <c r="M18" s="30">
        <f>IF(B18="","",SUMIFS('TDS Register'!$N$5:$N$1004,'TDS Register'!$V$5:$V$1004,B18))</f>
        <v/>
      </c>
      <c r="N18" s="30">
        <f>IF(B18="","",G18-M18)</f>
        <v/>
      </c>
      <c r="O18" s="22">
        <f>IF(B18="","",IF(M18&gt;G18,"OVER",IF(M18=0,"Unused",IF(M18=G18,"Fully Used","Partial"))))</f>
        <v/>
      </c>
      <c r="P18" s="22">
        <f>IF(B18="","",IF(SUMPRODUCT(('TDS Register'!$V$5:$V$1004=B18)*('TDS Register'!$B$5:$B$1004&lt;&gt;E18)*('TDS Register'!$B$5:$B$1004&lt;&gt;""))&gt;0,"Yes",""))</f>
        <v/>
      </c>
      <c r="Q18" s="19" t="n"/>
    </row>
    <row r="19">
      <c r="A19" s="22">
        <f>IF(B19="","",ROW()-4)</f>
        <v/>
      </c>
      <c r="B19" s="23" t="n"/>
      <c r="C19" s="23" t="n"/>
      <c r="D19" s="26" t="n"/>
      <c r="E19" s="22">
        <f>IF(D19="","",IF(MONTH(D19)&lt;=3,"Q4",IF(MONTH(D19)&lt;=6,"Q1",IF(MONTH(D19)&lt;=9,"Q2","Q3"))))</f>
        <v/>
      </c>
      <c r="F19" s="23" t="n"/>
      <c r="G19" s="28" t="n"/>
      <c r="H19" s="28" t="n"/>
      <c r="I19" s="28" t="n"/>
      <c r="J19" s="28" t="n"/>
      <c r="K19" s="28" t="n"/>
      <c r="L19" s="28" t="n"/>
      <c r="M19" s="30">
        <f>IF(B19="","",SUMIFS('TDS Register'!$N$5:$N$1004,'TDS Register'!$V$5:$V$1004,B19))</f>
        <v/>
      </c>
      <c r="N19" s="30">
        <f>IF(B19="","",G19-M19)</f>
        <v/>
      </c>
      <c r="O19" s="22">
        <f>IF(B19="","",IF(M19&gt;G19,"OVER",IF(M19=0,"Unused",IF(M19=G19,"Fully Used","Partial"))))</f>
        <v/>
      </c>
      <c r="P19" s="22">
        <f>IF(B19="","",IF(SUMPRODUCT(('TDS Register'!$V$5:$V$1004=B19)*('TDS Register'!$B$5:$B$1004&lt;&gt;E19)*('TDS Register'!$B$5:$B$1004&lt;&gt;""))&gt;0,"Yes",""))</f>
        <v/>
      </c>
      <c r="Q19" s="19" t="n"/>
    </row>
    <row r="20">
      <c r="A20" s="22">
        <f>IF(B20="","",ROW()-4)</f>
        <v/>
      </c>
      <c r="B20" s="23" t="n"/>
      <c r="C20" s="23" t="n"/>
      <c r="D20" s="26" t="n"/>
      <c r="E20" s="22">
        <f>IF(D20="","",IF(MONTH(D20)&lt;=3,"Q4",IF(MONTH(D20)&lt;=6,"Q1",IF(MONTH(D20)&lt;=9,"Q2","Q3"))))</f>
        <v/>
      </c>
      <c r="F20" s="23" t="n"/>
      <c r="G20" s="28" t="n"/>
      <c r="H20" s="28" t="n"/>
      <c r="I20" s="28" t="n"/>
      <c r="J20" s="28" t="n"/>
      <c r="K20" s="28" t="n"/>
      <c r="L20" s="28" t="n"/>
      <c r="M20" s="30">
        <f>IF(B20="","",SUMIFS('TDS Register'!$N$5:$N$1004,'TDS Register'!$V$5:$V$1004,B20))</f>
        <v/>
      </c>
      <c r="N20" s="30">
        <f>IF(B20="","",G20-M20)</f>
        <v/>
      </c>
      <c r="O20" s="22">
        <f>IF(B20="","",IF(M20&gt;G20,"OVER",IF(M20=0,"Unused",IF(M20=G20,"Fully Used","Partial"))))</f>
        <v/>
      </c>
      <c r="P20" s="22">
        <f>IF(B20="","",IF(SUMPRODUCT(('TDS Register'!$V$5:$V$1004=B20)*('TDS Register'!$B$5:$B$1004&lt;&gt;E20)*('TDS Register'!$B$5:$B$1004&lt;&gt;""))&gt;0,"Yes",""))</f>
        <v/>
      </c>
      <c r="Q20" s="19" t="n"/>
    </row>
    <row r="21">
      <c r="A21" s="22">
        <f>IF(B21="","",ROW()-4)</f>
        <v/>
      </c>
      <c r="B21" s="23" t="n"/>
      <c r="C21" s="23" t="n"/>
      <c r="D21" s="26" t="n"/>
      <c r="E21" s="22">
        <f>IF(D21="","",IF(MONTH(D21)&lt;=3,"Q4",IF(MONTH(D21)&lt;=6,"Q1",IF(MONTH(D21)&lt;=9,"Q2","Q3"))))</f>
        <v/>
      </c>
      <c r="F21" s="23" t="n"/>
      <c r="G21" s="28" t="n"/>
      <c r="H21" s="28" t="n"/>
      <c r="I21" s="28" t="n"/>
      <c r="J21" s="28" t="n"/>
      <c r="K21" s="28" t="n"/>
      <c r="L21" s="28" t="n"/>
      <c r="M21" s="30">
        <f>IF(B21="","",SUMIFS('TDS Register'!$N$5:$N$1004,'TDS Register'!$V$5:$V$1004,B21))</f>
        <v/>
      </c>
      <c r="N21" s="30">
        <f>IF(B21="","",G21-M21)</f>
        <v/>
      </c>
      <c r="O21" s="22">
        <f>IF(B21="","",IF(M21&gt;G21,"OVER",IF(M21=0,"Unused",IF(M21=G21,"Fully Used","Partial"))))</f>
        <v/>
      </c>
      <c r="P21" s="22">
        <f>IF(B21="","",IF(SUMPRODUCT(('TDS Register'!$V$5:$V$1004=B21)*('TDS Register'!$B$5:$B$1004&lt;&gt;E21)*('TDS Register'!$B$5:$B$1004&lt;&gt;""))&gt;0,"Yes",""))</f>
        <v/>
      </c>
      <c r="Q21" s="19" t="n"/>
    </row>
    <row r="22">
      <c r="A22" s="22">
        <f>IF(B22="","",ROW()-4)</f>
        <v/>
      </c>
      <c r="B22" s="23" t="n"/>
      <c r="C22" s="23" t="n"/>
      <c r="D22" s="26" t="n"/>
      <c r="E22" s="22">
        <f>IF(D22="","",IF(MONTH(D22)&lt;=3,"Q4",IF(MONTH(D22)&lt;=6,"Q1",IF(MONTH(D22)&lt;=9,"Q2","Q3"))))</f>
        <v/>
      </c>
      <c r="F22" s="23" t="n"/>
      <c r="G22" s="28" t="n"/>
      <c r="H22" s="28" t="n"/>
      <c r="I22" s="28" t="n"/>
      <c r="J22" s="28" t="n"/>
      <c r="K22" s="28" t="n"/>
      <c r="L22" s="28" t="n"/>
      <c r="M22" s="30">
        <f>IF(B22="","",SUMIFS('TDS Register'!$N$5:$N$1004,'TDS Register'!$V$5:$V$1004,B22))</f>
        <v/>
      </c>
      <c r="N22" s="30">
        <f>IF(B22="","",G22-M22)</f>
        <v/>
      </c>
      <c r="O22" s="22">
        <f>IF(B22="","",IF(M22&gt;G22,"OVER",IF(M22=0,"Unused",IF(M22=G22,"Fully Used","Partial"))))</f>
        <v/>
      </c>
      <c r="P22" s="22">
        <f>IF(B22="","",IF(SUMPRODUCT(('TDS Register'!$V$5:$V$1004=B22)*('TDS Register'!$B$5:$B$1004&lt;&gt;E22)*('TDS Register'!$B$5:$B$1004&lt;&gt;""))&gt;0,"Yes",""))</f>
        <v/>
      </c>
      <c r="Q22" s="19" t="n"/>
    </row>
    <row r="23">
      <c r="A23" s="22">
        <f>IF(B23="","",ROW()-4)</f>
        <v/>
      </c>
      <c r="B23" s="23" t="n"/>
      <c r="C23" s="23" t="n"/>
      <c r="D23" s="26" t="n"/>
      <c r="E23" s="22">
        <f>IF(D23="","",IF(MONTH(D23)&lt;=3,"Q4",IF(MONTH(D23)&lt;=6,"Q1",IF(MONTH(D23)&lt;=9,"Q2","Q3"))))</f>
        <v/>
      </c>
      <c r="F23" s="23" t="n"/>
      <c r="G23" s="28" t="n"/>
      <c r="H23" s="28" t="n"/>
      <c r="I23" s="28" t="n"/>
      <c r="J23" s="28" t="n"/>
      <c r="K23" s="28" t="n"/>
      <c r="L23" s="28" t="n"/>
      <c r="M23" s="30">
        <f>IF(B23="","",SUMIFS('TDS Register'!$N$5:$N$1004,'TDS Register'!$V$5:$V$1004,B23))</f>
        <v/>
      </c>
      <c r="N23" s="30">
        <f>IF(B23="","",G23-M23)</f>
        <v/>
      </c>
      <c r="O23" s="22">
        <f>IF(B23="","",IF(M23&gt;G23,"OVER",IF(M23=0,"Unused",IF(M23=G23,"Fully Used","Partial"))))</f>
        <v/>
      </c>
      <c r="P23" s="22">
        <f>IF(B23="","",IF(SUMPRODUCT(('TDS Register'!$V$5:$V$1004=B23)*('TDS Register'!$B$5:$B$1004&lt;&gt;E23)*('TDS Register'!$B$5:$B$1004&lt;&gt;""))&gt;0,"Yes",""))</f>
        <v/>
      </c>
      <c r="Q23" s="19" t="n"/>
    </row>
    <row r="24">
      <c r="A24" s="22">
        <f>IF(B24="","",ROW()-4)</f>
        <v/>
      </c>
      <c r="B24" s="23" t="n"/>
      <c r="C24" s="23" t="n"/>
      <c r="D24" s="26" t="n"/>
      <c r="E24" s="22">
        <f>IF(D24="","",IF(MONTH(D24)&lt;=3,"Q4",IF(MONTH(D24)&lt;=6,"Q1",IF(MONTH(D24)&lt;=9,"Q2","Q3"))))</f>
        <v/>
      </c>
      <c r="F24" s="23" t="n"/>
      <c r="G24" s="28" t="n"/>
      <c r="H24" s="28" t="n"/>
      <c r="I24" s="28" t="n"/>
      <c r="J24" s="28" t="n"/>
      <c r="K24" s="28" t="n"/>
      <c r="L24" s="28" t="n"/>
      <c r="M24" s="30">
        <f>IF(B24="","",SUMIFS('TDS Register'!$N$5:$N$1004,'TDS Register'!$V$5:$V$1004,B24))</f>
        <v/>
      </c>
      <c r="N24" s="30">
        <f>IF(B24="","",G24-M24)</f>
        <v/>
      </c>
      <c r="O24" s="22">
        <f>IF(B24="","",IF(M24&gt;G24,"OVER",IF(M24=0,"Unused",IF(M24=G24,"Fully Used","Partial"))))</f>
        <v/>
      </c>
      <c r="P24" s="22">
        <f>IF(B24="","",IF(SUMPRODUCT(('TDS Register'!$V$5:$V$1004=B24)*('TDS Register'!$B$5:$B$1004&lt;&gt;E24)*('TDS Register'!$B$5:$B$1004&lt;&gt;""))&gt;0,"Yes",""))</f>
        <v/>
      </c>
      <c r="Q24" s="19" t="n"/>
    </row>
    <row r="25">
      <c r="A25" s="22">
        <f>IF(B25="","",ROW()-4)</f>
        <v/>
      </c>
      <c r="B25" s="23" t="n"/>
      <c r="C25" s="23" t="n"/>
      <c r="D25" s="26" t="n"/>
      <c r="E25" s="22">
        <f>IF(D25="","",IF(MONTH(D25)&lt;=3,"Q4",IF(MONTH(D25)&lt;=6,"Q1",IF(MONTH(D25)&lt;=9,"Q2","Q3"))))</f>
        <v/>
      </c>
      <c r="F25" s="23" t="n"/>
      <c r="G25" s="28" t="n"/>
      <c r="H25" s="28" t="n"/>
      <c r="I25" s="28" t="n"/>
      <c r="J25" s="28" t="n"/>
      <c r="K25" s="28" t="n"/>
      <c r="L25" s="28" t="n"/>
      <c r="M25" s="30">
        <f>IF(B25="","",SUMIFS('TDS Register'!$N$5:$N$1004,'TDS Register'!$V$5:$V$1004,B25))</f>
        <v/>
      </c>
      <c r="N25" s="30">
        <f>IF(B25="","",G25-M25)</f>
        <v/>
      </c>
      <c r="O25" s="22">
        <f>IF(B25="","",IF(M25&gt;G25,"OVER",IF(M25=0,"Unused",IF(M25=G25,"Fully Used","Partial"))))</f>
        <v/>
      </c>
      <c r="P25" s="22">
        <f>IF(B25="","",IF(SUMPRODUCT(('TDS Register'!$V$5:$V$1004=B25)*('TDS Register'!$B$5:$B$1004&lt;&gt;E25)*('TDS Register'!$B$5:$B$1004&lt;&gt;""))&gt;0,"Yes",""))</f>
        <v/>
      </c>
      <c r="Q25" s="19" t="n"/>
    </row>
    <row r="26">
      <c r="A26" s="22">
        <f>IF(B26="","",ROW()-4)</f>
        <v/>
      </c>
      <c r="B26" s="23" t="n"/>
      <c r="C26" s="23" t="n"/>
      <c r="D26" s="26" t="n"/>
      <c r="E26" s="22">
        <f>IF(D26="","",IF(MONTH(D26)&lt;=3,"Q4",IF(MONTH(D26)&lt;=6,"Q1",IF(MONTH(D26)&lt;=9,"Q2","Q3"))))</f>
        <v/>
      </c>
      <c r="F26" s="23" t="n"/>
      <c r="G26" s="28" t="n"/>
      <c r="H26" s="28" t="n"/>
      <c r="I26" s="28" t="n"/>
      <c r="J26" s="28" t="n"/>
      <c r="K26" s="28" t="n"/>
      <c r="L26" s="28" t="n"/>
      <c r="M26" s="30">
        <f>IF(B26="","",SUMIFS('TDS Register'!$N$5:$N$1004,'TDS Register'!$V$5:$V$1004,B26))</f>
        <v/>
      </c>
      <c r="N26" s="30">
        <f>IF(B26="","",G26-M26)</f>
        <v/>
      </c>
      <c r="O26" s="22">
        <f>IF(B26="","",IF(M26&gt;G26,"OVER",IF(M26=0,"Unused",IF(M26=G26,"Fully Used","Partial"))))</f>
        <v/>
      </c>
      <c r="P26" s="22">
        <f>IF(B26="","",IF(SUMPRODUCT(('TDS Register'!$V$5:$V$1004=B26)*('TDS Register'!$B$5:$B$1004&lt;&gt;E26)*('TDS Register'!$B$5:$B$1004&lt;&gt;""))&gt;0,"Yes",""))</f>
        <v/>
      </c>
      <c r="Q26" s="19" t="n"/>
    </row>
    <row r="27">
      <c r="A27" s="22">
        <f>IF(B27="","",ROW()-4)</f>
        <v/>
      </c>
      <c r="B27" s="23" t="n"/>
      <c r="C27" s="23" t="n"/>
      <c r="D27" s="26" t="n"/>
      <c r="E27" s="22">
        <f>IF(D27="","",IF(MONTH(D27)&lt;=3,"Q4",IF(MONTH(D27)&lt;=6,"Q1",IF(MONTH(D27)&lt;=9,"Q2","Q3"))))</f>
        <v/>
      </c>
      <c r="F27" s="23" t="n"/>
      <c r="G27" s="28" t="n"/>
      <c r="H27" s="28" t="n"/>
      <c r="I27" s="28" t="n"/>
      <c r="J27" s="28" t="n"/>
      <c r="K27" s="28" t="n"/>
      <c r="L27" s="28" t="n"/>
      <c r="M27" s="30">
        <f>IF(B27="","",SUMIFS('TDS Register'!$N$5:$N$1004,'TDS Register'!$V$5:$V$1004,B27))</f>
        <v/>
      </c>
      <c r="N27" s="30">
        <f>IF(B27="","",G27-M27)</f>
        <v/>
      </c>
      <c r="O27" s="22">
        <f>IF(B27="","",IF(M27&gt;G27,"OVER",IF(M27=0,"Unused",IF(M27=G27,"Fully Used","Partial"))))</f>
        <v/>
      </c>
      <c r="P27" s="22">
        <f>IF(B27="","",IF(SUMPRODUCT(('TDS Register'!$V$5:$V$1004=B27)*('TDS Register'!$B$5:$B$1004&lt;&gt;E27)*('TDS Register'!$B$5:$B$1004&lt;&gt;""))&gt;0,"Yes",""))</f>
        <v/>
      </c>
      <c r="Q27" s="19" t="n"/>
    </row>
    <row r="28">
      <c r="A28" s="22">
        <f>IF(B28="","",ROW()-4)</f>
        <v/>
      </c>
      <c r="B28" s="23" t="n"/>
      <c r="C28" s="23" t="n"/>
      <c r="D28" s="26" t="n"/>
      <c r="E28" s="22">
        <f>IF(D28="","",IF(MONTH(D28)&lt;=3,"Q4",IF(MONTH(D28)&lt;=6,"Q1",IF(MONTH(D28)&lt;=9,"Q2","Q3"))))</f>
        <v/>
      </c>
      <c r="F28" s="23" t="n"/>
      <c r="G28" s="28" t="n"/>
      <c r="H28" s="28" t="n"/>
      <c r="I28" s="28" t="n"/>
      <c r="J28" s="28" t="n"/>
      <c r="K28" s="28" t="n"/>
      <c r="L28" s="28" t="n"/>
      <c r="M28" s="30">
        <f>IF(B28="","",SUMIFS('TDS Register'!$N$5:$N$1004,'TDS Register'!$V$5:$V$1004,B28))</f>
        <v/>
      </c>
      <c r="N28" s="30">
        <f>IF(B28="","",G28-M28)</f>
        <v/>
      </c>
      <c r="O28" s="22">
        <f>IF(B28="","",IF(M28&gt;G28,"OVER",IF(M28=0,"Unused",IF(M28=G28,"Fully Used","Partial"))))</f>
        <v/>
      </c>
      <c r="P28" s="22">
        <f>IF(B28="","",IF(SUMPRODUCT(('TDS Register'!$V$5:$V$1004=B28)*('TDS Register'!$B$5:$B$1004&lt;&gt;E28)*('TDS Register'!$B$5:$B$1004&lt;&gt;""))&gt;0,"Yes",""))</f>
        <v/>
      </c>
      <c r="Q28" s="19" t="n"/>
    </row>
    <row r="29">
      <c r="A29" s="22">
        <f>IF(B29="","",ROW()-4)</f>
        <v/>
      </c>
      <c r="B29" s="23" t="n"/>
      <c r="C29" s="23" t="n"/>
      <c r="D29" s="26" t="n"/>
      <c r="E29" s="22">
        <f>IF(D29="","",IF(MONTH(D29)&lt;=3,"Q4",IF(MONTH(D29)&lt;=6,"Q1",IF(MONTH(D29)&lt;=9,"Q2","Q3"))))</f>
        <v/>
      </c>
      <c r="F29" s="23" t="n"/>
      <c r="G29" s="28" t="n"/>
      <c r="H29" s="28" t="n"/>
      <c r="I29" s="28" t="n"/>
      <c r="J29" s="28" t="n"/>
      <c r="K29" s="28" t="n"/>
      <c r="L29" s="28" t="n"/>
      <c r="M29" s="30">
        <f>IF(B29="","",SUMIFS('TDS Register'!$N$5:$N$1004,'TDS Register'!$V$5:$V$1004,B29))</f>
        <v/>
      </c>
      <c r="N29" s="30">
        <f>IF(B29="","",G29-M29)</f>
        <v/>
      </c>
      <c r="O29" s="22">
        <f>IF(B29="","",IF(M29&gt;G29,"OVER",IF(M29=0,"Unused",IF(M29=G29,"Fully Used","Partial"))))</f>
        <v/>
      </c>
      <c r="P29" s="22">
        <f>IF(B29="","",IF(SUMPRODUCT(('TDS Register'!$V$5:$V$1004=B29)*('TDS Register'!$B$5:$B$1004&lt;&gt;E29)*('TDS Register'!$B$5:$B$1004&lt;&gt;""))&gt;0,"Yes",""))</f>
        <v/>
      </c>
      <c r="Q29" s="19" t="n"/>
    </row>
    <row r="30">
      <c r="A30" s="22">
        <f>IF(B30="","",ROW()-4)</f>
        <v/>
      </c>
      <c r="B30" s="23" t="n"/>
      <c r="C30" s="23" t="n"/>
      <c r="D30" s="26" t="n"/>
      <c r="E30" s="22">
        <f>IF(D30="","",IF(MONTH(D30)&lt;=3,"Q4",IF(MONTH(D30)&lt;=6,"Q1",IF(MONTH(D30)&lt;=9,"Q2","Q3"))))</f>
        <v/>
      </c>
      <c r="F30" s="23" t="n"/>
      <c r="G30" s="28" t="n"/>
      <c r="H30" s="28" t="n"/>
      <c r="I30" s="28" t="n"/>
      <c r="J30" s="28" t="n"/>
      <c r="K30" s="28" t="n"/>
      <c r="L30" s="28" t="n"/>
      <c r="M30" s="30">
        <f>IF(B30="","",SUMIFS('TDS Register'!$N$5:$N$1004,'TDS Register'!$V$5:$V$1004,B30))</f>
        <v/>
      </c>
      <c r="N30" s="30">
        <f>IF(B30="","",G30-M30)</f>
        <v/>
      </c>
      <c r="O30" s="22">
        <f>IF(B30="","",IF(M30&gt;G30,"OVER",IF(M30=0,"Unused",IF(M30=G30,"Fully Used","Partial"))))</f>
        <v/>
      </c>
      <c r="P30" s="22">
        <f>IF(B30="","",IF(SUMPRODUCT(('TDS Register'!$V$5:$V$1004=B30)*('TDS Register'!$B$5:$B$1004&lt;&gt;E30)*('TDS Register'!$B$5:$B$1004&lt;&gt;""))&gt;0,"Yes",""))</f>
        <v/>
      </c>
      <c r="Q30" s="19" t="n"/>
    </row>
    <row r="31">
      <c r="A31" s="22">
        <f>IF(B31="","",ROW()-4)</f>
        <v/>
      </c>
      <c r="B31" s="23" t="n"/>
      <c r="C31" s="23" t="n"/>
      <c r="D31" s="26" t="n"/>
      <c r="E31" s="22">
        <f>IF(D31="","",IF(MONTH(D31)&lt;=3,"Q4",IF(MONTH(D31)&lt;=6,"Q1",IF(MONTH(D31)&lt;=9,"Q2","Q3"))))</f>
        <v/>
      </c>
      <c r="F31" s="23" t="n"/>
      <c r="G31" s="28" t="n"/>
      <c r="H31" s="28" t="n"/>
      <c r="I31" s="28" t="n"/>
      <c r="J31" s="28" t="n"/>
      <c r="K31" s="28" t="n"/>
      <c r="L31" s="28" t="n"/>
      <c r="M31" s="30">
        <f>IF(B31="","",SUMIFS('TDS Register'!$N$5:$N$1004,'TDS Register'!$V$5:$V$1004,B31))</f>
        <v/>
      </c>
      <c r="N31" s="30">
        <f>IF(B31="","",G31-M31)</f>
        <v/>
      </c>
      <c r="O31" s="22">
        <f>IF(B31="","",IF(M31&gt;G31,"OVER",IF(M31=0,"Unused",IF(M31=G31,"Fully Used","Partial"))))</f>
        <v/>
      </c>
      <c r="P31" s="22">
        <f>IF(B31="","",IF(SUMPRODUCT(('TDS Register'!$V$5:$V$1004=B31)*('TDS Register'!$B$5:$B$1004&lt;&gt;E31)*('TDS Register'!$B$5:$B$1004&lt;&gt;""))&gt;0,"Yes",""))</f>
        <v/>
      </c>
      <c r="Q31" s="19" t="n"/>
    </row>
    <row r="32">
      <c r="A32" s="22">
        <f>IF(B32="","",ROW()-4)</f>
        <v/>
      </c>
      <c r="B32" s="23" t="n"/>
      <c r="C32" s="23" t="n"/>
      <c r="D32" s="26" t="n"/>
      <c r="E32" s="22">
        <f>IF(D32="","",IF(MONTH(D32)&lt;=3,"Q4",IF(MONTH(D32)&lt;=6,"Q1",IF(MONTH(D32)&lt;=9,"Q2","Q3"))))</f>
        <v/>
      </c>
      <c r="F32" s="23" t="n"/>
      <c r="G32" s="28" t="n"/>
      <c r="H32" s="28" t="n"/>
      <c r="I32" s="28" t="n"/>
      <c r="J32" s="28" t="n"/>
      <c r="K32" s="28" t="n"/>
      <c r="L32" s="28" t="n"/>
      <c r="M32" s="30">
        <f>IF(B32="","",SUMIFS('TDS Register'!$N$5:$N$1004,'TDS Register'!$V$5:$V$1004,B32))</f>
        <v/>
      </c>
      <c r="N32" s="30">
        <f>IF(B32="","",G32-M32)</f>
        <v/>
      </c>
      <c r="O32" s="22">
        <f>IF(B32="","",IF(M32&gt;G32,"OVER",IF(M32=0,"Unused",IF(M32=G32,"Fully Used","Partial"))))</f>
        <v/>
      </c>
      <c r="P32" s="22">
        <f>IF(B32="","",IF(SUMPRODUCT(('TDS Register'!$V$5:$V$1004=B32)*('TDS Register'!$B$5:$B$1004&lt;&gt;E32)*('TDS Register'!$B$5:$B$1004&lt;&gt;""))&gt;0,"Yes",""))</f>
        <v/>
      </c>
      <c r="Q32" s="19" t="n"/>
    </row>
    <row r="33">
      <c r="A33" s="22">
        <f>IF(B33="","",ROW()-4)</f>
        <v/>
      </c>
      <c r="B33" s="23" t="n"/>
      <c r="C33" s="23" t="n"/>
      <c r="D33" s="26" t="n"/>
      <c r="E33" s="22">
        <f>IF(D33="","",IF(MONTH(D33)&lt;=3,"Q4",IF(MONTH(D33)&lt;=6,"Q1",IF(MONTH(D33)&lt;=9,"Q2","Q3"))))</f>
        <v/>
      </c>
      <c r="F33" s="23" t="n"/>
      <c r="G33" s="28" t="n"/>
      <c r="H33" s="28" t="n"/>
      <c r="I33" s="28" t="n"/>
      <c r="J33" s="28" t="n"/>
      <c r="K33" s="28" t="n"/>
      <c r="L33" s="28" t="n"/>
      <c r="M33" s="30">
        <f>IF(B33="","",SUMIFS('TDS Register'!$N$5:$N$1004,'TDS Register'!$V$5:$V$1004,B33))</f>
        <v/>
      </c>
      <c r="N33" s="30">
        <f>IF(B33="","",G33-M33)</f>
        <v/>
      </c>
      <c r="O33" s="22">
        <f>IF(B33="","",IF(M33&gt;G33,"OVER",IF(M33=0,"Unused",IF(M33=G33,"Fully Used","Partial"))))</f>
        <v/>
      </c>
      <c r="P33" s="22">
        <f>IF(B33="","",IF(SUMPRODUCT(('TDS Register'!$V$5:$V$1004=B33)*('TDS Register'!$B$5:$B$1004&lt;&gt;E33)*('TDS Register'!$B$5:$B$1004&lt;&gt;""))&gt;0,"Yes",""))</f>
        <v/>
      </c>
      <c r="Q33" s="19" t="n"/>
    </row>
    <row r="34">
      <c r="A34" s="22">
        <f>IF(B34="","",ROW()-4)</f>
        <v/>
      </c>
      <c r="B34" s="23" t="n"/>
      <c r="C34" s="23" t="n"/>
      <c r="D34" s="26" t="n"/>
      <c r="E34" s="22">
        <f>IF(D34="","",IF(MONTH(D34)&lt;=3,"Q4",IF(MONTH(D34)&lt;=6,"Q1",IF(MONTH(D34)&lt;=9,"Q2","Q3"))))</f>
        <v/>
      </c>
      <c r="F34" s="23" t="n"/>
      <c r="G34" s="28" t="n"/>
      <c r="H34" s="28" t="n"/>
      <c r="I34" s="28" t="n"/>
      <c r="J34" s="28" t="n"/>
      <c r="K34" s="28" t="n"/>
      <c r="L34" s="28" t="n"/>
      <c r="M34" s="30">
        <f>IF(B34="","",SUMIFS('TDS Register'!$N$5:$N$1004,'TDS Register'!$V$5:$V$1004,B34))</f>
        <v/>
      </c>
      <c r="N34" s="30">
        <f>IF(B34="","",G34-M34)</f>
        <v/>
      </c>
      <c r="O34" s="22">
        <f>IF(B34="","",IF(M34&gt;G34,"OVER",IF(M34=0,"Unused",IF(M34=G34,"Fully Used","Partial"))))</f>
        <v/>
      </c>
      <c r="P34" s="22">
        <f>IF(B34="","",IF(SUMPRODUCT(('TDS Register'!$V$5:$V$1004=B34)*('TDS Register'!$B$5:$B$1004&lt;&gt;E34)*('TDS Register'!$B$5:$B$1004&lt;&gt;""))&gt;0,"Yes",""))</f>
        <v/>
      </c>
      <c r="Q34" s="19" t="n"/>
    </row>
    <row r="35">
      <c r="A35" s="22">
        <f>IF(B35="","",ROW()-4)</f>
        <v/>
      </c>
      <c r="B35" s="23" t="n"/>
      <c r="C35" s="23" t="n"/>
      <c r="D35" s="26" t="n"/>
      <c r="E35" s="22">
        <f>IF(D35="","",IF(MONTH(D35)&lt;=3,"Q4",IF(MONTH(D35)&lt;=6,"Q1",IF(MONTH(D35)&lt;=9,"Q2","Q3"))))</f>
        <v/>
      </c>
      <c r="F35" s="23" t="n"/>
      <c r="G35" s="28" t="n"/>
      <c r="H35" s="28" t="n"/>
      <c r="I35" s="28" t="n"/>
      <c r="J35" s="28" t="n"/>
      <c r="K35" s="28" t="n"/>
      <c r="L35" s="28" t="n"/>
      <c r="M35" s="30">
        <f>IF(B35="","",SUMIFS('TDS Register'!$N$5:$N$1004,'TDS Register'!$V$5:$V$1004,B35))</f>
        <v/>
      </c>
      <c r="N35" s="30">
        <f>IF(B35="","",G35-M35)</f>
        <v/>
      </c>
      <c r="O35" s="22">
        <f>IF(B35="","",IF(M35&gt;G35,"OVER",IF(M35=0,"Unused",IF(M35=G35,"Fully Used","Partial"))))</f>
        <v/>
      </c>
      <c r="P35" s="22">
        <f>IF(B35="","",IF(SUMPRODUCT(('TDS Register'!$V$5:$V$1004=B35)*('TDS Register'!$B$5:$B$1004&lt;&gt;E35)*('TDS Register'!$B$5:$B$1004&lt;&gt;""))&gt;0,"Yes",""))</f>
        <v/>
      </c>
      <c r="Q35" s="19" t="n"/>
    </row>
    <row r="36">
      <c r="A36" s="22">
        <f>IF(B36="","",ROW()-4)</f>
        <v/>
      </c>
      <c r="B36" s="23" t="n"/>
      <c r="C36" s="23" t="n"/>
      <c r="D36" s="26" t="n"/>
      <c r="E36" s="22">
        <f>IF(D36="","",IF(MONTH(D36)&lt;=3,"Q4",IF(MONTH(D36)&lt;=6,"Q1",IF(MONTH(D36)&lt;=9,"Q2","Q3"))))</f>
        <v/>
      </c>
      <c r="F36" s="23" t="n"/>
      <c r="G36" s="28" t="n"/>
      <c r="H36" s="28" t="n"/>
      <c r="I36" s="28" t="n"/>
      <c r="J36" s="28" t="n"/>
      <c r="K36" s="28" t="n"/>
      <c r="L36" s="28" t="n"/>
      <c r="M36" s="30">
        <f>IF(B36="","",SUMIFS('TDS Register'!$N$5:$N$1004,'TDS Register'!$V$5:$V$1004,B36))</f>
        <v/>
      </c>
      <c r="N36" s="30">
        <f>IF(B36="","",G36-M36)</f>
        <v/>
      </c>
      <c r="O36" s="22">
        <f>IF(B36="","",IF(M36&gt;G36,"OVER",IF(M36=0,"Unused",IF(M36=G36,"Fully Used","Partial"))))</f>
        <v/>
      </c>
      <c r="P36" s="22">
        <f>IF(B36="","",IF(SUMPRODUCT(('TDS Register'!$V$5:$V$1004=B36)*('TDS Register'!$B$5:$B$1004&lt;&gt;E36)*('TDS Register'!$B$5:$B$1004&lt;&gt;""))&gt;0,"Yes",""))</f>
        <v/>
      </c>
      <c r="Q36" s="19" t="n"/>
    </row>
    <row r="37">
      <c r="A37" s="22">
        <f>IF(B37="","",ROW()-4)</f>
        <v/>
      </c>
      <c r="B37" s="23" t="n"/>
      <c r="C37" s="23" t="n"/>
      <c r="D37" s="26" t="n"/>
      <c r="E37" s="22">
        <f>IF(D37="","",IF(MONTH(D37)&lt;=3,"Q4",IF(MONTH(D37)&lt;=6,"Q1",IF(MONTH(D37)&lt;=9,"Q2","Q3"))))</f>
        <v/>
      </c>
      <c r="F37" s="23" t="n"/>
      <c r="G37" s="28" t="n"/>
      <c r="H37" s="28" t="n"/>
      <c r="I37" s="28" t="n"/>
      <c r="J37" s="28" t="n"/>
      <c r="K37" s="28" t="n"/>
      <c r="L37" s="28" t="n"/>
      <c r="M37" s="30">
        <f>IF(B37="","",SUMIFS('TDS Register'!$N$5:$N$1004,'TDS Register'!$V$5:$V$1004,B37))</f>
        <v/>
      </c>
      <c r="N37" s="30">
        <f>IF(B37="","",G37-M37)</f>
        <v/>
      </c>
      <c r="O37" s="22">
        <f>IF(B37="","",IF(M37&gt;G37,"OVER",IF(M37=0,"Unused",IF(M37=G37,"Fully Used","Partial"))))</f>
        <v/>
      </c>
      <c r="P37" s="22">
        <f>IF(B37="","",IF(SUMPRODUCT(('TDS Register'!$V$5:$V$1004=B37)*('TDS Register'!$B$5:$B$1004&lt;&gt;E37)*('TDS Register'!$B$5:$B$1004&lt;&gt;""))&gt;0,"Yes",""))</f>
        <v/>
      </c>
      <c r="Q37" s="19" t="n"/>
    </row>
    <row r="38">
      <c r="A38" s="22">
        <f>IF(B38="","",ROW()-4)</f>
        <v/>
      </c>
      <c r="B38" s="23" t="n"/>
      <c r="C38" s="23" t="n"/>
      <c r="D38" s="26" t="n"/>
      <c r="E38" s="22">
        <f>IF(D38="","",IF(MONTH(D38)&lt;=3,"Q4",IF(MONTH(D38)&lt;=6,"Q1",IF(MONTH(D38)&lt;=9,"Q2","Q3"))))</f>
        <v/>
      </c>
      <c r="F38" s="23" t="n"/>
      <c r="G38" s="28" t="n"/>
      <c r="H38" s="28" t="n"/>
      <c r="I38" s="28" t="n"/>
      <c r="J38" s="28" t="n"/>
      <c r="K38" s="28" t="n"/>
      <c r="L38" s="28" t="n"/>
      <c r="M38" s="30">
        <f>IF(B38="","",SUMIFS('TDS Register'!$N$5:$N$1004,'TDS Register'!$V$5:$V$1004,B38))</f>
        <v/>
      </c>
      <c r="N38" s="30">
        <f>IF(B38="","",G38-M38)</f>
        <v/>
      </c>
      <c r="O38" s="22">
        <f>IF(B38="","",IF(M38&gt;G38,"OVER",IF(M38=0,"Unused",IF(M38=G38,"Fully Used","Partial"))))</f>
        <v/>
      </c>
      <c r="P38" s="22">
        <f>IF(B38="","",IF(SUMPRODUCT(('TDS Register'!$V$5:$V$1004=B38)*('TDS Register'!$B$5:$B$1004&lt;&gt;E38)*('TDS Register'!$B$5:$B$1004&lt;&gt;""))&gt;0,"Yes",""))</f>
        <v/>
      </c>
      <c r="Q38" s="19" t="n"/>
    </row>
    <row r="39">
      <c r="A39" s="22">
        <f>IF(B39="","",ROW()-4)</f>
        <v/>
      </c>
      <c r="B39" s="23" t="n"/>
      <c r="C39" s="23" t="n"/>
      <c r="D39" s="26" t="n"/>
      <c r="E39" s="22">
        <f>IF(D39="","",IF(MONTH(D39)&lt;=3,"Q4",IF(MONTH(D39)&lt;=6,"Q1",IF(MONTH(D39)&lt;=9,"Q2","Q3"))))</f>
        <v/>
      </c>
      <c r="F39" s="23" t="n"/>
      <c r="G39" s="28" t="n"/>
      <c r="H39" s="28" t="n"/>
      <c r="I39" s="28" t="n"/>
      <c r="J39" s="28" t="n"/>
      <c r="K39" s="28" t="n"/>
      <c r="L39" s="28" t="n"/>
      <c r="M39" s="30">
        <f>IF(B39="","",SUMIFS('TDS Register'!$N$5:$N$1004,'TDS Register'!$V$5:$V$1004,B39))</f>
        <v/>
      </c>
      <c r="N39" s="30">
        <f>IF(B39="","",G39-M39)</f>
        <v/>
      </c>
      <c r="O39" s="22">
        <f>IF(B39="","",IF(M39&gt;G39,"OVER",IF(M39=0,"Unused",IF(M39=G39,"Fully Used","Partial"))))</f>
        <v/>
      </c>
      <c r="P39" s="22">
        <f>IF(B39="","",IF(SUMPRODUCT(('TDS Register'!$V$5:$V$1004=B39)*('TDS Register'!$B$5:$B$1004&lt;&gt;E39)*('TDS Register'!$B$5:$B$1004&lt;&gt;""))&gt;0,"Yes",""))</f>
        <v/>
      </c>
      <c r="Q39" s="19" t="n"/>
    </row>
    <row r="40">
      <c r="A40" s="22">
        <f>IF(B40="","",ROW()-4)</f>
        <v/>
      </c>
      <c r="B40" s="23" t="n"/>
      <c r="C40" s="23" t="n"/>
      <c r="D40" s="26" t="n"/>
      <c r="E40" s="22">
        <f>IF(D40="","",IF(MONTH(D40)&lt;=3,"Q4",IF(MONTH(D40)&lt;=6,"Q1",IF(MONTH(D40)&lt;=9,"Q2","Q3"))))</f>
        <v/>
      </c>
      <c r="F40" s="23" t="n"/>
      <c r="G40" s="28" t="n"/>
      <c r="H40" s="28" t="n"/>
      <c r="I40" s="28" t="n"/>
      <c r="J40" s="28" t="n"/>
      <c r="K40" s="28" t="n"/>
      <c r="L40" s="28" t="n"/>
      <c r="M40" s="30">
        <f>IF(B40="","",SUMIFS('TDS Register'!$N$5:$N$1004,'TDS Register'!$V$5:$V$1004,B40))</f>
        <v/>
      </c>
      <c r="N40" s="30">
        <f>IF(B40="","",G40-M40)</f>
        <v/>
      </c>
      <c r="O40" s="22">
        <f>IF(B40="","",IF(M40&gt;G40,"OVER",IF(M40=0,"Unused",IF(M40=G40,"Fully Used","Partial"))))</f>
        <v/>
      </c>
      <c r="P40" s="22">
        <f>IF(B40="","",IF(SUMPRODUCT(('TDS Register'!$V$5:$V$1004=B40)*('TDS Register'!$B$5:$B$1004&lt;&gt;E40)*('TDS Register'!$B$5:$B$1004&lt;&gt;""))&gt;0,"Yes",""))</f>
        <v/>
      </c>
      <c r="Q40" s="19" t="n"/>
    </row>
    <row r="41">
      <c r="A41" s="22">
        <f>IF(B41="","",ROW()-4)</f>
        <v/>
      </c>
      <c r="B41" s="23" t="n"/>
      <c r="C41" s="23" t="n"/>
      <c r="D41" s="26" t="n"/>
      <c r="E41" s="22">
        <f>IF(D41="","",IF(MONTH(D41)&lt;=3,"Q4",IF(MONTH(D41)&lt;=6,"Q1",IF(MONTH(D41)&lt;=9,"Q2","Q3"))))</f>
        <v/>
      </c>
      <c r="F41" s="23" t="n"/>
      <c r="G41" s="28" t="n"/>
      <c r="H41" s="28" t="n"/>
      <c r="I41" s="28" t="n"/>
      <c r="J41" s="28" t="n"/>
      <c r="K41" s="28" t="n"/>
      <c r="L41" s="28" t="n"/>
      <c r="M41" s="30">
        <f>IF(B41="","",SUMIFS('TDS Register'!$N$5:$N$1004,'TDS Register'!$V$5:$V$1004,B41))</f>
        <v/>
      </c>
      <c r="N41" s="30">
        <f>IF(B41="","",G41-M41)</f>
        <v/>
      </c>
      <c r="O41" s="22">
        <f>IF(B41="","",IF(M41&gt;G41,"OVER",IF(M41=0,"Unused",IF(M41=G41,"Fully Used","Partial"))))</f>
        <v/>
      </c>
      <c r="P41" s="22">
        <f>IF(B41="","",IF(SUMPRODUCT(('TDS Register'!$V$5:$V$1004=B41)*('TDS Register'!$B$5:$B$1004&lt;&gt;E41)*('TDS Register'!$B$5:$B$1004&lt;&gt;""))&gt;0,"Yes",""))</f>
        <v/>
      </c>
      <c r="Q41" s="19" t="n"/>
    </row>
    <row r="42">
      <c r="A42" s="22">
        <f>IF(B42="","",ROW()-4)</f>
        <v/>
      </c>
      <c r="B42" s="23" t="n"/>
      <c r="C42" s="23" t="n"/>
      <c r="D42" s="26" t="n"/>
      <c r="E42" s="22">
        <f>IF(D42="","",IF(MONTH(D42)&lt;=3,"Q4",IF(MONTH(D42)&lt;=6,"Q1",IF(MONTH(D42)&lt;=9,"Q2","Q3"))))</f>
        <v/>
      </c>
      <c r="F42" s="23" t="n"/>
      <c r="G42" s="28" t="n"/>
      <c r="H42" s="28" t="n"/>
      <c r="I42" s="28" t="n"/>
      <c r="J42" s="28" t="n"/>
      <c r="K42" s="28" t="n"/>
      <c r="L42" s="28" t="n"/>
      <c r="M42" s="30">
        <f>IF(B42="","",SUMIFS('TDS Register'!$N$5:$N$1004,'TDS Register'!$V$5:$V$1004,B42))</f>
        <v/>
      </c>
      <c r="N42" s="30">
        <f>IF(B42="","",G42-M42)</f>
        <v/>
      </c>
      <c r="O42" s="22">
        <f>IF(B42="","",IF(M42&gt;G42,"OVER",IF(M42=0,"Unused",IF(M42=G42,"Fully Used","Partial"))))</f>
        <v/>
      </c>
      <c r="P42" s="22">
        <f>IF(B42="","",IF(SUMPRODUCT(('TDS Register'!$V$5:$V$1004=B42)*('TDS Register'!$B$5:$B$1004&lt;&gt;E42)*('TDS Register'!$B$5:$B$1004&lt;&gt;""))&gt;0,"Yes",""))</f>
        <v/>
      </c>
      <c r="Q42" s="19" t="n"/>
    </row>
    <row r="43">
      <c r="A43" s="22">
        <f>IF(B43="","",ROW()-4)</f>
        <v/>
      </c>
      <c r="B43" s="23" t="n"/>
      <c r="C43" s="23" t="n"/>
      <c r="D43" s="26" t="n"/>
      <c r="E43" s="22">
        <f>IF(D43="","",IF(MONTH(D43)&lt;=3,"Q4",IF(MONTH(D43)&lt;=6,"Q1",IF(MONTH(D43)&lt;=9,"Q2","Q3"))))</f>
        <v/>
      </c>
      <c r="F43" s="23" t="n"/>
      <c r="G43" s="28" t="n"/>
      <c r="H43" s="28" t="n"/>
      <c r="I43" s="28" t="n"/>
      <c r="J43" s="28" t="n"/>
      <c r="K43" s="28" t="n"/>
      <c r="L43" s="28" t="n"/>
      <c r="M43" s="30">
        <f>IF(B43="","",SUMIFS('TDS Register'!$N$5:$N$1004,'TDS Register'!$V$5:$V$1004,B43))</f>
        <v/>
      </c>
      <c r="N43" s="30">
        <f>IF(B43="","",G43-M43)</f>
        <v/>
      </c>
      <c r="O43" s="22">
        <f>IF(B43="","",IF(M43&gt;G43,"OVER",IF(M43=0,"Unused",IF(M43=G43,"Fully Used","Partial"))))</f>
        <v/>
      </c>
      <c r="P43" s="22">
        <f>IF(B43="","",IF(SUMPRODUCT(('TDS Register'!$V$5:$V$1004=B43)*('TDS Register'!$B$5:$B$1004&lt;&gt;E43)*('TDS Register'!$B$5:$B$1004&lt;&gt;""))&gt;0,"Yes",""))</f>
        <v/>
      </c>
      <c r="Q43" s="19" t="n"/>
    </row>
    <row r="44">
      <c r="A44" s="22">
        <f>IF(B44="","",ROW()-4)</f>
        <v/>
      </c>
      <c r="B44" s="23" t="n"/>
      <c r="C44" s="23" t="n"/>
      <c r="D44" s="26" t="n"/>
      <c r="E44" s="22">
        <f>IF(D44="","",IF(MONTH(D44)&lt;=3,"Q4",IF(MONTH(D44)&lt;=6,"Q1",IF(MONTH(D44)&lt;=9,"Q2","Q3"))))</f>
        <v/>
      </c>
      <c r="F44" s="23" t="n"/>
      <c r="G44" s="28" t="n"/>
      <c r="H44" s="28" t="n"/>
      <c r="I44" s="28" t="n"/>
      <c r="J44" s="28" t="n"/>
      <c r="K44" s="28" t="n"/>
      <c r="L44" s="28" t="n"/>
      <c r="M44" s="30">
        <f>IF(B44="","",SUMIFS('TDS Register'!$N$5:$N$1004,'TDS Register'!$V$5:$V$1004,B44))</f>
        <v/>
      </c>
      <c r="N44" s="30">
        <f>IF(B44="","",G44-M44)</f>
        <v/>
      </c>
      <c r="O44" s="22">
        <f>IF(B44="","",IF(M44&gt;G44,"OVER",IF(M44=0,"Unused",IF(M44=G44,"Fully Used","Partial"))))</f>
        <v/>
      </c>
      <c r="P44" s="22">
        <f>IF(B44="","",IF(SUMPRODUCT(('TDS Register'!$V$5:$V$1004=B44)*('TDS Register'!$B$5:$B$1004&lt;&gt;E44)*('TDS Register'!$B$5:$B$1004&lt;&gt;""))&gt;0,"Yes",""))</f>
        <v/>
      </c>
      <c r="Q44" s="19" t="n"/>
    </row>
    <row r="45">
      <c r="A45" s="22">
        <f>IF(B45="","",ROW()-4)</f>
        <v/>
      </c>
      <c r="B45" s="23" t="n"/>
      <c r="C45" s="23" t="n"/>
      <c r="D45" s="26" t="n"/>
      <c r="E45" s="22">
        <f>IF(D45="","",IF(MONTH(D45)&lt;=3,"Q4",IF(MONTH(D45)&lt;=6,"Q1",IF(MONTH(D45)&lt;=9,"Q2","Q3"))))</f>
        <v/>
      </c>
      <c r="F45" s="23" t="n"/>
      <c r="G45" s="28" t="n"/>
      <c r="H45" s="28" t="n"/>
      <c r="I45" s="28" t="n"/>
      <c r="J45" s="28" t="n"/>
      <c r="K45" s="28" t="n"/>
      <c r="L45" s="28" t="n"/>
      <c r="M45" s="30">
        <f>IF(B45="","",SUMIFS('TDS Register'!$N$5:$N$1004,'TDS Register'!$V$5:$V$1004,B45))</f>
        <v/>
      </c>
      <c r="N45" s="30">
        <f>IF(B45="","",G45-M45)</f>
        <v/>
      </c>
      <c r="O45" s="22">
        <f>IF(B45="","",IF(M45&gt;G45,"OVER",IF(M45=0,"Unused",IF(M45=G45,"Fully Used","Partial"))))</f>
        <v/>
      </c>
      <c r="P45" s="22">
        <f>IF(B45="","",IF(SUMPRODUCT(('TDS Register'!$V$5:$V$1004=B45)*('TDS Register'!$B$5:$B$1004&lt;&gt;E45)*('TDS Register'!$B$5:$B$1004&lt;&gt;""))&gt;0,"Yes",""))</f>
        <v/>
      </c>
      <c r="Q45" s="19" t="n"/>
    </row>
    <row r="46">
      <c r="A46" s="22">
        <f>IF(B46="","",ROW()-4)</f>
        <v/>
      </c>
      <c r="B46" s="23" t="n"/>
      <c r="C46" s="23" t="n"/>
      <c r="D46" s="26" t="n"/>
      <c r="E46" s="22">
        <f>IF(D46="","",IF(MONTH(D46)&lt;=3,"Q4",IF(MONTH(D46)&lt;=6,"Q1",IF(MONTH(D46)&lt;=9,"Q2","Q3"))))</f>
        <v/>
      </c>
      <c r="F46" s="23" t="n"/>
      <c r="G46" s="28" t="n"/>
      <c r="H46" s="28" t="n"/>
      <c r="I46" s="28" t="n"/>
      <c r="J46" s="28" t="n"/>
      <c r="K46" s="28" t="n"/>
      <c r="L46" s="28" t="n"/>
      <c r="M46" s="30">
        <f>IF(B46="","",SUMIFS('TDS Register'!$N$5:$N$1004,'TDS Register'!$V$5:$V$1004,B46))</f>
        <v/>
      </c>
      <c r="N46" s="30">
        <f>IF(B46="","",G46-M46)</f>
        <v/>
      </c>
      <c r="O46" s="22">
        <f>IF(B46="","",IF(M46&gt;G46,"OVER",IF(M46=0,"Unused",IF(M46=G46,"Fully Used","Partial"))))</f>
        <v/>
      </c>
      <c r="P46" s="22">
        <f>IF(B46="","",IF(SUMPRODUCT(('TDS Register'!$V$5:$V$1004=B46)*('TDS Register'!$B$5:$B$1004&lt;&gt;E46)*('TDS Register'!$B$5:$B$1004&lt;&gt;""))&gt;0,"Yes",""))</f>
        <v/>
      </c>
      <c r="Q46" s="19" t="n"/>
    </row>
    <row r="47">
      <c r="A47" s="22">
        <f>IF(B47="","",ROW()-4)</f>
        <v/>
      </c>
      <c r="B47" s="23" t="n"/>
      <c r="C47" s="23" t="n"/>
      <c r="D47" s="26" t="n"/>
      <c r="E47" s="22">
        <f>IF(D47="","",IF(MONTH(D47)&lt;=3,"Q4",IF(MONTH(D47)&lt;=6,"Q1",IF(MONTH(D47)&lt;=9,"Q2","Q3"))))</f>
        <v/>
      </c>
      <c r="F47" s="23" t="n"/>
      <c r="G47" s="28" t="n"/>
      <c r="H47" s="28" t="n"/>
      <c r="I47" s="28" t="n"/>
      <c r="J47" s="28" t="n"/>
      <c r="K47" s="28" t="n"/>
      <c r="L47" s="28" t="n"/>
      <c r="M47" s="30">
        <f>IF(B47="","",SUMIFS('TDS Register'!$N$5:$N$1004,'TDS Register'!$V$5:$V$1004,B47))</f>
        <v/>
      </c>
      <c r="N47" s="30">
        <f>IF(B47="","",G47-M47)</f>
        <v/>
      </c>
      <c r="O47" s="22">
        <f>IF(B47="","",IF(M47&gt;G47,"OVER",IF(M47=0,"Unused",IF(M47=G47,"Fully Used","Partial"))))</f>
        <v/>
      </c>
      <c r="P47" s="22">
        <f>IF(B47="","",IF(SUMPRODUCT(('TDS Register'!$V$5:$V$1004=B47)*('TDS Register'!$B$5:$B$1004&lt;&gt;E47)*('TDS Register'!$B$5:$B$1004&lt;&gt;""))&gt;0,"Yes",""))</f>
        <v/>
      </c>
      <c r="Q47" s="19" t="n"/>
    </row>
    <row r="48">
      <c r="A48" s="22">
        <f>IF(B48="","",ROW()-4)</f>
        <v/>
      </c>
      <c r="B48" s="23" t="n"/>
      <c r="C48" s="23" t="n"/>
      <c r="D48" s="26" t="n"/>
      <c r="E48" s="22">
        <f>IF(D48="","",IF(MONTH(D48)&lt;=3,"Q4",IF(MONTH(D48)&lt;=6,"Q1",IF(MONTH(D48)&lt;=9,"Q2","Q3"))))</f>
        <v/>
      </c>
      <c r="F48" s="23" t="n"/>
      <c r="G48" s="28" t="n"/>
      <c r="H48" s="28" t="n"/>
      <c r="I48" s="28" t="n"/>
      <c r="J48" s="28" t="n"/>
      <c r="K48" s="28" t="n"/>
      <c r="L48" s="28" t="n"/>
      <c r="M48" s="30">
        <f>IF(B48="","",SUMIFS('TDS Register'!$N$5:$N$1004,'TDS Register'!$V$5:$V$1004,B48))</f>
        <v/>
      </c>
      <c r="N48" s="30">
        <f>IF(B48="","",G48-M48)</f>
        <v/>
      </c>
      <c r="O48" s="22">
        <f>IF(B48="","",IF(M48&gt;G48,"OVER",IF(M48=0,"Unused",IF(M48=G48,"Fully Used","Partial"))))</f>
        <v/>
      </c>
      <c r="P48" s="22">
        <f>IF(B48="","",IF(SUMPRODUCT(('TDS Register'!$V$5:$V$1004=B48)*('TDS Register'!$B$5:$B$1004&lt;&gt;E48)*('TDS Register'!$B$5:$B$1004&lt;&gt;""))&gt;0,"Yes",""))</f>
        <v/>
      </c>
      <c r="Q48" s="19" t="n"/>
    </row>
    <row r="49">
      <c r="A49" s="22">
        <f>IF(B49="","",ROW()-4)</f>
        <v/>
      </c>
      <c r="B49" s="23" t="n"/>
      <c r="C49" s="23" t="n"/>
      <c r="D49" s="26" t="n"/>
      <c r="E49" s="22">
        <f>IF(D49="","",IF(MONTH(D49)&lt;=3,"Q4",IF(MONTH(D49)&lt;=6,"Q1",IF(MONTH(D49)&lt;=9,"Q2","Q3"))))</f>
        <v/>
      </c>
      <c r="F49" s="23" t="n"/>
      <c r="G49" s="28" t="n"/>
      <c r="H49" s="28" t="n"/>
      <c r="I49" s="28" t="n"/>
      <c r="J49" s="28" t="n"/>
      <c r="K49" s="28" t="n"/>
      <c r="L49" s="28" t="n"/>
      <c r="M49" s="30">
        <f>IF(B49="","",SUMIFS('TDS Register'!$N$5:$N$1004,'TDS Register'!$V$5:$V$1004,B49))</f>
        <v/>
      </c>
      <c r="N49" s="30">
        <f>IF(B49="","",G49-M49)</f>
        <v/>
      </c>
      <c r="O49" s="22">
        <f>IF(B49="","",IF(M49&gt;G49,"OVER",IF(M49=0,"Unused",IF(M49=G49,"Fully Used","Partial"))))</f>
        <v/>
      </c>
      <c r="P49" s="22">
        <f>IF(B49="","",IF(SUMPRODUCT(('TDS Register'!$V$5:$V$1004=B49)*('TDS Register'!$B$5:$B$1004&lt;&gt;E49)*('TDS Register'!$B$5:$B$1004&lt;&gt;""))&gt;0,"Yes",""))</f>
        <v/>
      </c>
      <c r="Q49" s="19" t="n"/>
    </row>
    <row r="50">
      <c r="A50" s="22">
        <f>IF(B50="","",ROW()-4)</f>
        <v/>
      </c>
      <c r="B50" s="23" t="n"/>
      <c r="C50" s="23" t="n"/>
      <c r="D50" s="26" t="n"/>
      <c r="E50" s="22">
        <f>IF(D50="","",IF(MONTH(D50)&lt;=3,"Q4",IF(MONTH(D50)&lt;=6,"Q1",IF(MONTH(D50)&lt;=9,"Q2","Q3"))))</f>
        <v/>
      </c>
      <c r="F50" s="23" t="n"/>
      <c r="G50" s="28" t="n"/>
      <c r="H50" s="28" t="n"/>
      <c r="I50" s="28" t="n"/>
      <c r="J50" s="28" t="n"/>
      <c r="K50" s="28" t="n"/>
      <c r="L50" s="28" t="n"/>
      <c r="M50" s="30">
        <f>IF(B50="","",SUMIFS('TDS Register'!$N$5:$N$1004,'TDS Register'!$V$5:$V$1004,B50))</f>
        <v/>
      </c>
      <c r="N50" s="30">
        <f>IF(B50="","",G50-M50)</f>
        <v/>
      </c>
      <c r="O50" s="22">
        <f>IF(B50="","",IF(M50&gt;G50,"OVER",IF(M50=0,"Unused",IF(M50=G50,"Fully Used","Partial"))))</f>
        <v/>
      </c>
      <c r="P50" s="22">
        <f>IF(B50="","",IF(SUMPRODUCT(('TDS Register'!$V$5:$V$1004=B50)*('TDS Register'!$B$5:$B$1004&lt;&gt;E50)*('TDS Register'!$B$5:$B$1004&lt;&gt;""))&gt;0,"Yes",""))</f>
        <v/>
      </c>
      <c r="Q50" s="19" t="n"/>
    </row>
    <row r="51">
      <c r="A51" s="22">
        <f>IF(B51="","",ROW()-4)</f>
        <v/>
      </c>
      <c r="B51" s="23" t="n"/>
      <c r="C51" s="23" t="n"/>
      <c r="D51" s="26" t="n"/>
      <c r="E51" s="22">
        <f>IF(D51="","",IF(MONTH(D51)&lt;=3,"Q4",IF(MONTH(D51)&lt;=6,"Q1",IF(MONTH(D51)&lt;=9,"Q2","Q3"))))</f>
        <v/>
      </c>
      <c r="F51" s="23" t="n"/>
      <c r="G51" s="28" t="n"/>
      <c r="H51" s="28" t="n"/>
      <c r="I51" s="28" t="n"/>
      <c r="J51" s="28" t="n"/>
      <c r="K51" s="28" t="n"/>
      <c r="L51" s="28" t="n"/>
      <c r="M51" s="30">
        <f>IF(B51="","",SUMIFS('TDS Register'!$N$5:$N$1004,'TDS Register'!$V$5:$V$1004,B51))</f>
        <v/>
      </c>
      <c r="N51" s="30">
        <f>IF(B51="","",G51-M51)</f>
        <v/>
      </c>
      <c r="O51" s="22">
        <f>IF(B51="","",IF(M51&gt;G51,"OVER",IF(M51=0,"Unused",IF(M51=G51,"Fully Used","Partial"))))</f>
        <v/>
      </c>
      <c r="P51" s="22">
        <f>IF(B51="","",IF(SUMPRODUCT(('TDS Register'!$V$5:$V$1004=B51)*('TDS Register'!$B$5:$B$1004&lt;&gt;E51)*('TDS Register'!$B$5:$B$1004&lt;&gt;""))&gt;0,"Yes",""))</f>
        <v/>
      </c>
      <c r="Q51" s="19" t="n"/>
    </row>
    <row r="52">
      <c r="A52" s="22">
        <f>IF(B52="","",ROW()-4)</f>
        <v/>
      </c>
      <c r="B52" s="23" t="n"/>
      <c r="C52" s="23" t="n"/>
      <c r="D52" s="26" t="n"/>
      <c r="E52" s="22">
        <f>IF(D52="","",IF(MONTH(D52)&lt;=3,"Q4",IF(MONTH(D52)&lt;=6,"Q1",IF(MONTH(D52)&lt;=9,"Q2","Q3"))))</f>
        <v/>
      </c>
      <c r="F52" s="23" t="n"/>
      <c r="G52" s="28" t="n"/>
      <c r="H52" s="28" t="n"/>
      <c r="I52" s="28" t="n"/>
      <c r="J52" s="28" t="n"/>
      <c r="K52" s="28" t="n"/>
      <c r="L52" s="28" t="n"/>
      <c r="M52" s="30">
        <f>IF(B52="","",SUMIFS('TDS Register'!$N$5:$N$1004,'TDS Register'!$V$5:$V$1004,B52))</f>
        <v/>
      </c>
      <c r="N52" s="30">
        <f>IF(B52="","",G52-M52)</f>
        <v/>
      </c>
      <c r="O52" s="22">
        <f>IF(B52="","",IF(M52&gt;G52,"OVER",IF(M52=0,"Unused",IF(M52=G52,"Fully Used","Partial"))))</f>
        <v/>
      </c>
      <c r="P52" s="22">
        <f>IF(B52="","",IF(SUMPRODUCT(('TDS Register'!$V$5:$V$1004=B52)*('TDS Register'!$B$5:$B$1004&lt;&gt;E52)*('TDS Register'!$B$5:$B$1004&lt;&gt;""))&gt;0,"Yes",""))</f>
        <v/>
      </c>
      <c r="Q52" s="19" t="n"/>
    </row>
    <row r="53">
      <c r="A53" s="22">
        <f>IF(B53="","",ROW()-4)</f>
        <v/>
      </c>
      <c r="B53" s="23" t="n"/>
      <c r="C53" s="23" t="n"/>
      <c r="D53" s="26" t="n"/>
      <c r="E53" s="22">
        <f>IF(D53="","",IF(MONTH(D53)&lt;=3,"Q4",IF(MONTH(D53)&lt;=6,"Q1",IF(MONTH(D53)&lt;=9,"Q2","Q3"))))</f>
        <v/>
      </c>
      <c r="F53" s="23" t="n"/>
      <c r="G53" s="28" t="n"/>
      <c r="H53" s="28" t="n"/>
      <c r="I53" s="28" t="n"/>
      <c r="J53" s="28" t="n"/>
      <c r="K53" s="28" t="n"/>
      <c r="L53" s="28" t="n"/>
      <c r="M53" s="30">
        <f>IF(B53="","",SUMIFS('TDS Register'!$N$5:$N$1004,'TDS Register'!$V$5:$V$1004,B53))</f>
        <v/>
      </c>
      <c r="N53" s="30">
        <f>IF(B53="","",G53-M53)</f>
        <v/>
      </c>
      <c r="O53" s="22">
        <f>IF(B53="","",IF(M53&gt;G53,"OVER",IF(M53=0,"Unused",IF(M53=G53,"Fully Used","Partial"))))</f>
        <v/>
      </c>
      <c r="P53" s="22">
        <f>IF(B53="","",IF(SUMPRODUCT(('TDS Register'!$V$5:$V$1004=B53)*('TDS Register'!$B$5:$B$1004&lt;&gt;E53)*('TDS Register'!$B$5:$B$1004&lt;&gt;""))&gt;0,"Yes",""))</f>
        <v/>
      </c>
      <c r="Q53" s="19" t="n"/>
    </row>
    <row r="54">
      <c r="A54" s="22">
        <f>IF(B54="","",ROW()-4)</f>
        <v/>
      </c>
      <c r="B54" s="23" t="n"/>
      <c r="C54" s="23" t="n"/>
      <c r="D54" s="26" t="n"/>
      <c r="E54" s="22">
        <f>IF(D54="","",IF(MONTH(D54)&lt;=3,"Q4",IF(MONTH(D54)&lt;=6,"Q1",IF(MONTH(D54)&lt;=9,"Q2","Q3"))))</f>
        <v/>
      </c>
      <c r="F54" s="23" t="n"/>
      <c r="G54" s="28" t="n"/>
      <c r="H54" s="28" t="n"/>
      <c r="I54" s="28" t="n"/>
      <c r="J54" s="28" t="n"/>
      <c r="K54" s="28" t="n"/>
      <c r="L54" s="28" t="n"/>
      <c r="M54" s="30">
        <f>IF(B54="","",SUMIFS('TDS Register'!$N$5:$N$1004,'TDS Register'!$V$5:$V$1004,B54))</f>
        <v/>
      </c>
      <c r="N54" s="30">
        <f>IF(B54="","",G54-M54)</f>
        <v/>
      </c>
      <c r="O54" s="22">
        <f>IF(B54="","",IF(M54&gt;G54,"OVER",IF(M54=0,"Unused",IF(M54=G54,"Fully Used","Partial"))))</f>
        <v/>
      </c>
      <c r="P54" s="22">
        <f>IF(B54="","",IF(SUMPRODUCT(('TDS Register'!$V$5:$V$1004=B54)*('TDS Register'!$B$5:$B$1004&lt;&gt;E54)*('TDS Register'!$B$5:$B$1004&lt;&gt;""))&gt;0,"Yes",""))</f>
        <v/>
      </c>
      <c r="Q54" s="19" t="n"/>
    </row>
    <row r="55">
      <c r="A55" s="22">
        <f>IF(B55="","",ROW()-4)</f>
        <v/>
      </c>
      <c r="B55" s="23" t="n"/>
      <c r="C55" s="23" t="n"/>
      <c r="D55" s="26" t="n"/>
      <c r="E55" s="22">
        <f>IF(D55="","",IF(MONTH(D55)&lt;=3,"Q4",IF(MONTH(D55)&lt;=6,"Q1",IF(MONTH(D55)&lt;=9,"Q2","Q3"))))</f>
        <v/>
      </c>
      <c r="F55" s="23" t="n"/>
      <c r="G55" s="28" t="n"/>
      <c r="H55" s="28" t="n"/>
      <c r="I55" s="28" t="n"/>
      <c r="J55" s="28" t="n"/>
      <c r="K55" s="28" t="n"/>
      <c r="L55" s="28" t="n"/>
      <c r="M55" s="30">
        <f>IF(B55="","",SUMIFS('TDS Register'!$N$5:$N$1004,'TDS Register'!$V$5:$V$1004,B55))</f>
        <v/>
      </c>
      <c r="N55" s="30">
        <f>IF(B55="","",G55-M55)</f>
        <v/>
      </c>
      <c r="O55" s="22">
        <f>IF(B55="","",IF(M55&gt;G55,"OVER",IF(M55=0,"Unused",IF(M55=G55,"Fully Used","Partial"))))</f>
        <v/>
      </c>
      <c r="P55" s="22">
        <f>IF(B55="","",IF(SUMPRODUCT(('TDS Register'!$V$5:$V$1004=B55)*('TDS Register'!$B$5:$B$1004&lt;&gt;E55)*('TDS Register'!$B$5:$B$1004&lt;&gt;""))&gt;0,"Yes",""))</f>
        <v/>
      </c>
      <c r="Q55" s="19" t="n"/>
    </row>
    <row r="56">
      <c r="A56" s="22">
        <f>IF(B56="","",ROW()-4)</f>
        <v/>
      </c>
      <c r="B56" s="23" t="n"/>
      <c r="C56" s="23" t="n"/>
      <c r="D56" s="26" t="n"/>
      <c r="E56" s="22">
        <f>IF(D56="","",IF(MONTH(D56)&lt;=3,"Q4",IF(MONTH(D56)&lt;=6,"Q1",IF(MONTH(D56)&lt;=9,"Q2","Q3"))))</f>
        <v/>
      </c>
      <c r="F56" s="23" t="n"/>
      <c r="G56" s="28" t="n"/>
      <c r="H56" s="28" t="n"/>
      <c r="I56" s="28" t="n"/>
      <c r="J56" s="28" t="n"/>
      <c r="K56" s="28" t="n"/>
      <c r="L56" s="28" t="n"/>
      <c r="M56" s="30">
        <f>IF(B56="","",SUMIFS('TDS Register'!$N$5:$N$1004,'TDS Register'!$V$5:$V$1004,B56))</f>
        <v/>
      </c>
      <c r="N56" s="30">
        <f>IF(B56="","",G56-M56)</f>
        <v/>
      </c>
      <c r="O56" s="22">
        <f>IF(B56="","",IF(M56&gt;G56,"OVER",IF(M56=0,"Unused",IF(M56=G56,"Fully Used","Partial"))))</f>
        <v/>
      </c>
      <c r="P56" s="22">
        <f>IF(B56="","",IF(SUMPRODUCT(('TDS Register'!$V$5:$V$1004=B56)*('TDS Register'!$B$5:$B$1004&lt;&gt;E56)*('TDS Register'!$B$5:$B$1004&lt;&gt;""))&gt;0,"Yes",""))</f>
        <v/>
      </c>
      <c r="Q56" s="19" t="n"/>
    </row>
    <row r="57">
      <c r="A57" s="22">
        <f>IF(B57="","",ROW()-4)</f>
        <v/>
      </c>
      <c r="B57" s="23" t="n"/>
      <c r="C57" s="23" t="n"/>
      <c r="D57" s="26" t="n"/>
      <c r="E57" s="22">
        <f>IF(D57="","",IF(MONTH(D57)&lt;=3,"Q4",IF(MONTH(D57)&lt;=6,"Q1",IF(MONTH(D57)&lt;=9,"Q2","Q3"))))</f>
        <v/>
      </c>
      <c r="F57" s="23" t="n"/>
      <c r="G57" s="28" t="n"/>
      <c r="H57" s="28" t="n"/>
      <c r="I57" s="28" t="n"/>
      <c r="J57" s="28" t="n"/>
      <c r="K57" s="28" t="n"/>
      <c r="L57" s="28" t="n"/>
      <c r="M57" s="30">
        <f>IF(B57="","",SUMIFS('TDS Register'!$N$5:$N$1004,'TDS Register'!$V$5:$V$1004,B57))</f>
        <v/>
      </c>
      <c r="N57" s="30">
        <f>IF(B57="","",G57-M57)</f>
        <v/>
      </c>
      <c r="O57" s="22">
        <f>IF(B57="","",IF(M57&gt;G57,"OVER",IF(M57=0,"Unused",IF(M57=G57,"Fully Used","Partial"))))</f>
        <v/>
      </c>
      <c r="P57" s="22">
        <f>IF(B57="","",IF(SUMPRODUCT(('TDS Register'!$V$5:$V$1004=B57)*('TDS Register'!$B$5:$B$1004&lt;&gt;E57)*('TDS Register'!$B$5:$B$1004&lt;&gt;""))&gt;0,"Yes",""))</f>
        <v/>
      </c>
      <c r="Q57" s="19" t="n"/>
    </row>
    <row r="58">
      <c r="A58" s="22">
        <f>IF(B58="","",ROW()-4)</f>
        <v/>
      </c>
      <c r="B58" s="23" t="n"/>
      <c r="C58" s="23" t="n"/>
      <c r="D58" s="26" t="n"/>
      <c r="E58" s="22">
        <f>IF(D58="","",IF(MONTH(D58)&lt;=3,"Q4",IF(MONTH(D58)&lt;=6,"Q1",IF(MONTH(D58)&lt;=9,"Q2","Q3"))))</f>
        <v/>
      </c>
      <c r="F58" s="23" t="n"/>
      <c r="G58" s="28" t="n"/>
      <c r="H58" s="28" t="n"/>
      <c r="I58" s="28" t="n"/>
      <c r="J58" s="28" t="n"/>
      <c r="K58" s="28" t="n"/>
      <c r="L58" s="28" t="n"/>
      <c r="M58" s="30">
        <f>IF(B58="","",SUMIFS('TDS Register'!$N$5:$N$1004,'TDS Register'!$V$5:$V$1004,B58))</f>
        <v/>
      </c>
      <c r="N58" s="30">
        <f>IF(B58="","",G58-M58)</f>
        <v/>
      </c>
      <c r="O58" s="22">
        <f>IF(B58="","",IF(M58&gt;G58,"OVER",IF(M58=0,"Unused",IF(M58=G58,"Fully Used","Partial"))))</f>
        <v/>
      </c>
      <c r="P58" s="22">
        <f>IF(B58="","",IF(SUMPRODUCT(('TDS Register'!$V$5:$V$1004=B58)*('TDS Register'!$B$5:$B$1004&lt;&gt;E58)*('TDS Register'!$B$5:$B$1004&lt;&gt;""))&gt;0,"Yes",""))</f>
        <v/>
      </c>
      <c r="Q58" s="19" t="n"/>
    </row>
    <row r="59">
      <c r="A59" s="22">
        <f>IF(B59="","",ROW()-4)</f>
        <v/>
      </c>
      <c r="B59" s="23" t="n"/>
      <c r="C59" s="23" t="n"/>
      <c r="D59" s="26" t="n"/>
      <c r="E59" s="22">
        <f>IF(D59="","",IF(MONTH(D59)&lt;=3,"Q4",IF(MONTH(D59)&lt;=6,"Q1",IF(MONTH(D59)&lt;=9,"Q2","Q3"))))</f>
        <v/>
      </c>
      <c r="F59" s="23" t="n"/>
      <c r="G59" s="28" t="n"/>
      <c r="H59" s="28" t="n"/>
      <c r="I59" s="28" t="n"/>
      <c r="J59" s="28" t="n"/>
      <c r="K59" s="28" t="n"/>
      <c r="L59" s="28" t="n"/>
      <c r="M59" s="30">
        <f>IF(B59="","",SUMIFS('TDS Register'!$N$5:$N$1004,'TDS Register'!$V$5:$V$1004,B59))</f>
        <v/>
      </c>
      <c r="N59" s="30">
        <f>IF(B59="","",G59-M59)</f>
        <v/>
      </c>
      <c r="O59" s="22">
        <f>IF(B59="","",IF(M59&gt;G59,"OVER",IF(M59=0,"Unused",IF(M59=G59,"Fully Used","Partial"))))</f>
        <v/>
      </c>
      <c r="P59" s="22">
        <f>IF(B59="","",IF(SUMPRODUCT(('TDS Register'!$V$5:$V$1004=B59)*('TDS Register'!$B$5:$B$1004&lt;&gt;E59)*('TDS Register'!$B$5:$B$1004&lt;&gt;""))&gt;0,"Yes",""))</f>
        <v/>
      </c>
      <c r="Q59" s="19" t="n"/>
    </row>
    <row r="60">
      <c r="A60" s="22">
        <f>IF(B60="","",ROW()-4)</f>
        <v/>
      </c>
      <c r="B60" s="23" t="n"/>
      <c r="C60" s="23" t="n"/>
      <c r="D60" s="26" t="n"/>
      <c r="E60" s="22">
        <f>IF(D60="","",IF(MONTH(D60)&lt;=3,"Q4",IF(MONTH(D60)&lt;=6,"Q1",IF(MONTH(D60)&lt;=9,"Q2","Q3"))))</f>
        <v/>
      </c>
      <c r="F60" s="23" t="n"/>
      <c r="G60" s="28" t="n"/>
      <c r="H60" s="28" t="n"/>
      <c r="I60" s="28" t="n"/>
      <c r="J60" s="28" t="n"/>
      <c r="K60" s="28" t="n"/>
      <c r="L60" s="28" t="n"/>
      <c r="M60" s="30">
        <f>IF(B60="","",SUMIFS('TDS Register'!$N$5:$N$1004,'TDS Register'!$V$5:$V$1004,B60))</f>
        <v/>
      </c>
      <c r="N60" s="30">
        <f>IF(B60="","",G60-M60)</f>
        <v/>
      </c>
      <c r="O60" s="22">
        <f>IF(B60="","",IF(M60&gt;G60,"OVER",IF(M60=0,"Unused",IF(M60=G60,"Fully Used","Partial"))))</f>
        <v/>
      </c>
      <c r="P60" s="22">
        <f>IF(B60="","",IF(SUMPRODUCT(('TDS Register'!$V$5:$V$1004=B60)*('TDS Register'!$B$5:$B$1004&lt;&gt;E60)*('TDS Register'!$B$5:$B$1004&lt;&gt;""))&gt;0,"Yes",""))</f>
        <v/>
      </c>
      <c r="Q60" s="19" t="n"/>
    </row>
    <row r="61">
      <c r="A61" s="22">
        <f>IF(B61="","",ROW()-4)</f>
        <v/>
      </c>
      <c r="B61" s="23" t="n"/>
      <c r="C61" s="23" t="n"/>
      <c r="D61" s="26" t="n"/>
      <c r="E61" s="22">
        <f>IF(D61="","",IF(MONTH(D61)&lt;=3,"Q4",IF(MONTH(D61)&lt;=6,"Q1",IF(MONTH(D61)&lt;=9,"Q2","Q3"))))</f>
        <v/>
      </c>
      <c r="F61" s="23" t="n"/>
      <c r="G61" s="28" t="n"/>
      <c r="H61" s="28" t="n"/>
      <c r="I61" s="28" t="n"/>
      <c r="J61" s="28" t="n"/>
      <c r="K61" s="28" t="n"/>
      <c r="L61" s="28" t="n"/>
      <c r="M61" s="30">
        <f>IF(B61="","",SUMIFS('TDS Register'!$N$5:$N$1004,'TDS Register'!$V$5:$V$1004,B61))</f>
        <v/>
      </c>
      <c r="N61" s="30">
        <f>IF(B61="","",G61-M61)</f>
        <v/>
      </c>
      <c r="O61" s="22">
        <f>IF(B61="","",IF(M61&gt;G61,"OVER",IF(M61=0,"Unused",IF(M61=G61,"Fully Used","Partial"))))</f>
        <v/>
      </c>
      <c r="P61" s="22">
        <f>IF(B61="","",IF(SUMPRODUCT(('TDS Register'!$V$5:$V$1004=B61)*('TDS Register'!$B$5:$B$1004&lt;&gt;E61)*('TDS Register'!$B$5:$B$1004&lt;&gt;""))&gt;0,"Yes",""))</f>
        <v/>
      </c>
      <c r="Q61" s="19" t="n"/>
    </row>
    <row r="62">
      <c r="A62" s="22">
        <f>IF(B62="","",ROW()-4)</f>
        <v/>
      </c>
      <c r="B62" s="23" t="n"/>
      <c r="C62" s="23" t="n"/>
      <c r="D62" s="26" t="n"/>
      <c r="E62" s="22">
        <f>IF(D62="","",IF(MONTH(D62)&lt;=3,"Q4",IF(MONTH(D62)&lt;=6,"Q1",IF(MONTH(D62)&lt;=9,"Q2","Q3"))))</f>
        <v/>
      </c>
      <c r="F62" s="23" t="n"/>
      <c r="G62" s="28" t="n"/>
      <c r="H62" s="28" t="n"/>
      <c r="I62" s="28" t="n"/>
      <c r="J62" s="28" t="n"/>
      <c r="K62" s="28" t="n"/>
      <c r="L62" s="28" t="n"/>
      <c r="M62" s="30">
        <f>IF(B62="","",SUMIFS('TDS Register'!$N$5:$N$1004,'TDS Register'!$V$5:$V$1004,B62))</f>
        <v/>
      </c>
      <c r="N62" s="30">
        <f>IF(B62="","",G62-M62)</f>
        <v/>
      </c>
      <c r="O62" s="22">
        <f>IF(B62="","",IF(M62&gt;G62,"OVER",IF(M62=0,"Unused",IF(M62=G62,"Fully Used","Partial"))))</f>
        <v/>
      </c>
      <c r="P62" s="22">
        <f>IF(B62="","",IF(SUMPRODUCT(('TDS Register'!$V$5:$V$1004=B62)*('TDS Register'!$B$5:$B$1004&lt;&gt;E62)*('TDS Register'!$B$5:$B$1004&lt;&gt;""))&gt;0,"Yes",""))</f>
        <v/>
      </c>
      <c r="Q62" s="19" t="n"/>
    </row>
    <row r="63">
      <c r="A63" s="22">
        <f>IF(B63="","",ROW()-4)</f>
        <v/>
      </c>
      <c r="B63" s="23" t="n"/>
      <c r="C63" s="23" t="n"/>
      <c r="D63" s="26" t="n"/>
      <c r="E63" s="22">
        <f>IF(D63="","",IF(MONTH(D63)&lt;=3,"Q4",IF(MONTH(D63)&lt;=6,"Q1",IF(MONTH(D63)&lt;=9,"Q2","Q3"))))</f>
        <v/>
      </c>
      <c r="F63" s="23" t="n"/>
      <c r="G63" s="28" t="n"/>
      <c r="H63" s="28" t="n"/>
      <c r="I63" s="28" t="n"/>
      <c r="J63" s="28" t="n"/>
      <c r="K63" s="28" t="n"/>
      <c r="L63" s="28" t="n"/>
      <c r="M63" s="30">
        <f>IF(B63="","",SUMIFS('TDS Register'!$N$5:$N$1004,'TDS Register'!$V$5:$V$1004,B63))</f>
        <v/>
      </c>
      <c r="N63" s="30">
        <f>IF(B63="","",G63-M63)</f>
        <v/>
      </c>
      <c r="O63" s="22">
        <f>IF(B63="","",IF(M63&gt;G63,"OVER",IF(M63=0,"Unused",IF(M63=G63,"Fully Used","Partial"))))</f>
        <v/>
      </c>
      <c r="P63" s="22">
        <f>IF(B63="","",IF(SUMPRODUCT(('TDS Register'!$V$5:$V$1004=B63)*('TDS Register'!$B$5:$B$1004&lt;&gt;E63)*('TDS Register'!$B$5:$B$1004&lt;&gt;""))&gt;0,"Yes",""))</f>
        <v/>
      </c>
      <c r="Q63" s="19" t="n"/>
    </row>
    <row r="64">
      <c r="A64" s="22">
        <f>IF(B64="","",ROW()-4)</f>
        <v/>
      </c>
      <c r="B64" s="23" t="n"/>
      <c r="C64" s="23" t="n"/>
      <c r="D64" s="26" t="n"/>
      <c r="E64" s="22">
        <f>IF(D64="","",IF(MONTH(D64)&lt;=3,"Q4",IF(MONTH(D64)&lt;=6,"Q1",IF(MONTH(D64)&lt;=9,"Q2","Q3"))))</f>
        <v/>
      </c>
      <c r="F64" s="23" t="n"/>
      <c r="G64" s="28" t="n"/>
      <c r="H64" s="28" t="n"/>
      <c r="I64" s="28" t="n"/>
      <c r="J64" s="28" t="n"/>
      <c r="K64" s="28" t="n"/>
      <c r="L64" s="28" t="n"/>
      <c r="M64" s="30">
        <f>IF(B64="","",SUMIFS('TDS Register'!$N$5:$N$1004,'TDS Register'!$V$5:$V$1004,B64))</f>
        <v/>
      </c>
      <c r="N64" s="30">
        <f>IF(B64="","",G64-M64)</f>
        <v/>
      </c>
      <c r="O64" s="22">
        <f>IF(B64="","",IF(M64&gt;G64,"OVER",IF(M64=0,"Unused",IF(M64=G64,"Fully Used","Partial"))))</f>
        <v/>
      </c>
      <c r="P64" s="22">
        <f>IF(B64="","",IF(SUMPRODUCT(('TDS Register'!$V$5:$V$1004=B64)*('TDS Register'!$B$5:$B$1004&lt;&gt;E64)*('TDS Register'!$B$5:$B$1004&lt;&gt;""))&gt;0,"Yes",""))</f>
        <v/>
      </c>
      <c r="Q64" s="19" t="n"/>
    </row>
    <row r="65">
      <c r="A65" s="22">
        <f>IF(B65="","",ROW()-4)</f>
        <v/>
      </c>
      <c r="B65" s="23" t="n"/>
      <c r="C65" s="23" t="n"/>
      <c r="D65" s="26" t="n"/>
      <c r="E65" s="22">
        <f>IF(D65="","",IF(MONTH(D65)&lt;=3,"Q4",IF(MONTH(D65)&lt;=6,"Q1",IF(MONTH(D65)&lt;=9,"Q2","Q3"))))</f>
        <v/>
      </c>
      <c r="F65" s="23" t="n"/>
      <c r="G65" s="28" t="n"/>
      <c r="H65" s="28" t="n"/>
      <c r="I65" s="28" t="n"/>
      <c r="J65" s="28" t="n"/>
      <c r="K65" s="28" t="n"/>
      <c r="L65" s="28" t="n"/>
      <c r="M65" s="30">
        <f>IF(B65="","",SUMIFS('TDS Register'!$N$5:$N$1004,'TDS Register'!$V$5:$V$1004,B65))</f>
        <v/>
      </c>
      <c r="N65" s="30">
        <f>IF(B65="","",G65-M65)</f>
        <v/>
      </c>
      <c r="O65" s="22">
        <f>IF(B65="","",IF(M65&gt;G65,"OVER",IF(M65=0,"Unused",IF(M65=G65,"Fully Used","Partial"))))</f>
        <v/>
      </c>
      <c r="P65" s="22">
        <f>IF(B65="","",IF(SUMPRODUCT(('TDS Register'!$V$5:$V$1004=B65)*('TDS Register'!$B$5:$B$1004&lt;&gt;E65)*('TDS Register'!$B$5:$B$1004&lt;&gt;""))&gt;0,"Yes",""))</f>
        <v/>
      </c>
      <c r="Q65" s="19" t="n"/>
    </row>
    <row r="66">
      <c r="A66" s="22">
        <f>IF(B66="","",ROW()-4)</f>
        <v/>
      </c>
      <c r="B66" s="23" t="n"/>
      <c r="C66" s="23" t="n"/>
      <c r="D66" s="26" t="n"/>
      <c r="E66" s="22">
        <f>IF(D66="","",IF(MONTH(D66)&lt;=3,"Q4",IF(MONTH(D66)&lt;=6,"Q1",IF(MONTH(D66)&lt;=9,"Q2","Q3"))))</f>
        <v/>
      </c>
      <c r="F66" s="23" t="n"/>
      <c r="G66" s="28" t="n"/>
      <c r="H66" s="28" t="n"/>
      <c r="I66" s="28" t="n"/>
      <c r="J66" s="28" t="n"/>
      <c r="K66" s="28" t="n"/>
      <c r="L66" s="28" t="n"/>
      <c r="M66" s="30">
        <f>IF(B66="","",SUMIFS('TDS Register'!$N$5:$N$1004,'TDS Register'!$V$5:$V$1004,B66))</f>
        <v/>
      </c>
      <c r="N66" s="30">
        <f>IF(B66="","",G66-M66)</f>
        <v/>
      </c>
      <c r="O66" s="22">
        <f>IF(B66="","",IF(M66&gt;G66,"OVER",IF(M66=0,"Unused",IF(M66=G66,"Fully Used","Partial"))))</f>
        <v/>
      </c>
      <c r="P66" s="22">
        <f>IF(B66="","",IF(SUMPRODUCT(('TDS Register'!$V$5:$V$1004=B66)*('TDS Register'!$B$5:$B$1004&lt;&gt;E66)*('TDS Register'!$B$5:$B$1004&lt;&gt;""))&gt;0,"Yes",""))</f>
        <v/>
      </c>
      <c r="Q66" s="19" t="n"/>
    </row>
    <row r="67">
      <c r="A67" s="22">
        <f>IF(B67="","",ROW()-4)</f>
        <v/>
      </c>
      <c r="B67" s="23" t="n"/>
      <c r="C67" s="23" t="n"/>
      <c r="D67" s="26" t="n"/>
      <c r="E67" s="22">
        <f>IF(D67="","",IF(MONTH(D67)&lt;=3,"Q4",IF(MONTH(D67)&lt;=6,"Q1",IF(MONTH(D67)&lt;=9,"Q2","Q3"))))</f>
        <v/>
      </c>
      <c r="F67" s="23" t="n"/>
      <c r="G67" s="28" t="n"/>
      <c r="H67" s="28" t="n"/>
      <c r="I67" s="28" t="n"/>
      <c r="J67" s="28" t="n"/>
      <c r="K67" s="28" t="n"/>
      <c r="L67" s="28" t="n"/>
      <c r="M67" s="30">
        <f>IF(B67="","",SUMIFS('TDS Register'!$N$5:$N$1004,'TDS Register'!$V$5:$V$1004,B67))</f>
        <v/>
      </c>
      <c r="N67" s="30">
        <f>IF(B67="","",G67-M67)</f>
        <v/>
      </c>
      <c r="O67" s="22">
        <f>IF(B67="","",IF(M67&gt;G67,"OVER",IF(M67=0,"Unused",IF(M67=G67,"Fully Used","Partial"))))</f>
        <v/>
      </c>
      <c r="P67" s="22">
        <f>IF(B67="","",IF(SUMPRODUCT(('TDS Register'!$V$5:$V$1004=B67)*('TDS Register'!$B$5:$B$1004&lt;&gt;E67)*('TDS Register'!$B$5:$B$1004&lt;&gt;""))&gt;0,"Yes",""))</f>
        <v/>
      </c>
      <c r="Q67" s="19" t="n"/>
    </row>
    <row r="68">
      <c r="A68" s="22">
        <f>IF(B68="","",ROW()-4)</f>
        <v/>
      </c>
      <c r="B68" s="23" t="n"/>
      <c r="C68" s="23" t="n"/>
      <c r="D68" s="26" t="n"/>
      <c r="E68" s="22">
        <f>IF(D68="","",IF(MONTH(D68)&lt;=3,"Q4",IF(MONTH(D68)&lt;=6,"Q1",IF(MONTH(D68)&lt;=9,"Q2","Q3"))))</f>
        <v/>
      </c>
      <c r="F68" s="23" t="n"/>
      <c r="G68" s="28" t="n"/>
      <c r="H68" s="28" t="n"/>
      <c r="I68" s="28" t="n"/>
      <c r="J68" s="28" t="n"/>
      <c r="K68" s="28" t="n"/>
      <c r="L68" s="28" t="n"/>
      <c r="M68" s="30">
        <f>IF(B68="","",SUMIFS('TDS Register'!$N$5:$N$1004,'TDS Register'!$V$5:$V$1004,B68))</f>
        <v/>
      </c>
      <c r="N68" s="30">
        <f>IF(B68="","",G68-M68)</f>
        <v/>
      </c>
      <c r="O68" s="22">
        <f>IF(B68="","",IF(M68&gt;G68,"OVER",IF(M68=0,"Unused",IF(M68=G68,"Fully Used","Partial"))))</f>
        <v/>
      </c>
      <c r="P68" s="22">
        <f>IF(B68="","",IF(SUMPRODUCT(('TDS Register'!$V$5:$V$1004=B68)*('TDS Register'!$B$5:$B$1004&lt;&gt;E68)*('TDS Register'!$B$5:$B$1004&lt;&gt;""))&gt;0,"Yes",""))</f>
        <v/>
      </c>
      <c r="Q68" s="19" t="n"/>
    </row>
    <row r="69">
      <c r="A69" s="22">
        <f>IF(B69="","",ROW()-4)</f>
        <v/>
      </c>
      <c r="B69" s="23" t="n"/>
      <c r="C69" s="23" t="n"/>
      <c r="D69" s="26" t="n"/>
      <c r="E69" s="22">
        <f>IF(D69="","",IF(MONTH(D69)&lt;=3,"Q4",IF(MONTH(D69)&lt;=6,"Q1",IF(MONTH(D69)&lt;=9,"Q2","Q3"))))</f>
        <v/>
      </c>
      <c r="F69" s="23" t="n"/>
      <c r="G69" s="28" t="n"/>
      <c r="H69" s="28" t="n"/>
      <c r="I69" s="28" t="n"/>
      <c r="J69" s="28" t="n"/>
      <c r="K69" s="28" t="n"/>
      <c r="L69" s="28" t="n"/>
      <c r="M69" s="30">
        <f>IF(B69="","",SUMIFS('TDS Register'!$N$5:$N$1004,'TDS Register'!$V$5:$V$1004,B69))</f>
        <v/>
      </c>
      <c r="N69" s="30">
        <f>IF(B69="","",G69-M69)</f>
        <v/>
      </c>
      <c r="O69" s="22">
        <f>IF(B69="","",IF(M69&gt;G69,"OVER",IF(M69=0,"Unused",IF(M69=G69,"Fully Used","Partial"))))</f>
        <v/>
      </c>
      <c r="P69" s="22">
        <f>IF(B69="","",IF(SUMPRODUCT(('TDS Register'!$V$5:$V$1004=B69)*('TDS Register'!$B$5:$B$1004&lt;&gt;E69)*('TDS Register'!$B$5:$B$1004&lt;&gt;""))&gt;0,"Yes",""))</f>
        <v/>
      </c>
      <c r="Q69" s="19" t="n"/>
    </row>
    <row r="70">
      <c r="A70" s="22">
        <f>IF(B70="","",ROW()-4)</f>
        <v/>
      </c>
      <c r="B70" s="23" t="n"/>
      <c r="C70" s="23" t="n"/>
      <c r="D70" s="26" t="n"/>
      <c r="E70" s="22">
        <f>IF(D70="","",IF(MONTH(D70)&lt;=3,"Q4",IF(MONTH(D70)&lt;=6,"Q1",IF(MONTH(D70)&lt;=9,"Q2","Q3"))))</f>
        <v/>
      </c>
      <c r="F70" s="23" t="n"/>
      <c r="G70" s="28" t="n"/>
      <c r="H70" s="28" t="n"/>
      <c r="I70" s="28" t="n"/>
      <c r="J70" s="28" t="n"/>
      <c r="K70" s="28" t="n"/>
      <c r="L70" s="28" t="n"/>
      <c r="M70" s="30">
        <f>IF(B70="","",SUMIFS('TDS Register'!$N$5:$N$1004,'TDS Register'!$V$5:$V$1004,B70))</f>
        <v/>
      </c>
      <c r="N70" s="30">
        <f>IF(B70="","",G70-M70)</f>
        <v/>
      </c>
      <c r="O70" s="22">
        <f>IF(B70="","",IF(M70&gt;G70,"OVER",IF(M70=0,"Unused",IF(M70=G70,"Fully Used","Partial"))))</f>
        <v/>
      </c>
      <c r="P70" s="22">
        <f>IF(B70="","",IF(SUMPRODUCT(('TDS Register'!$V$5:$V$1004=B70)*('TDS Register'!$B$5:$B$1004&lt;&gt;E70)*('TDS Register'!$B$5:$B$1004&lt;&gt;""))&gt;0,"Yes",""))</f>
        <v/>
      </c>
      <c r="Q70" s="19" t="n"/>
    </row>
    <row r="71">
      <c r="A71" s="22">
        <f>IF(B71="","",ROW()-4)</f>
        <v/>
      </c>
      <c r="B71" s="23" t="n"/>
      <c r="C71" s="23" t="n"/>
      <c r="D71" s="26" t="n"/>
      <c r="E71" s="22">
        <f>IF(D71="","",IF(MONTH(D71)&lt;=3,"Q4",IF(MONTH(D71)&lt;=6,"Q1",IF(MONTH(D71)&lt;=9,"Q2","Q3"))))</f>
        <v/>
      </c>
      <c r="F71" s="23" t="n"/>
      <c r="G71" s="28" t="n"/>
      <c r="H71" s="28" t="n"/>
      <c r="I71" s="28" t="n"/>
      <c r="J71" s="28" t="n"/>
      <c r="K71" s="28" t="n"/>
      <c r="L71" s="28" t="n"/>
      <c r="M71" s="30">
        <f>IF(B71="","",SUMIFS('TDS Register'!$N$5:$N$1004,'TDS Register'!$V$5:$V$1004,B71))</f>
        <v/>
      </c>
      <c r="N71" s="30">
        <f>IF(B71="","",G71-M71)</f>
        <v/>
      </c>
      <c r="O71" s="22">
        <f>IF(B71="","",IF(M71&gt;G71,"OVER",IF(M71=0,"Unused",IF(M71=G71,"Fully Used","Partial"))))</f>
        <v/>
      </c>
      <c r="P71" s="22">
        <f>IF(B71="","",IF(SUMPRODUCT(('TDS Register'!$V$5:$V$1004=B71)*('TDS Register'!$B$5:$B$1004&lt;&gt;E71)*('TDS Register'!$B$5:$B$1004&lt;&gt;""))&gt;0,"Yes",""))</f>
        <v/>
      </c>
      <c r="Q71" s="19" t="n"/>
    </row>
    <row r="72">
      <c r="A72" s="22">
        <f>IF(B72="","",ROW()-4)</f>
        <v/>
      </c>
      <c r="B72" s="23" t="n"/>
      <c r="C72" s="23" t="n"/>
      <c r="D72" s="26" t="n"/>
      <c r="E72" s="22">
        <f>IF(D72="","",IF(MONTH(D72)&lt;=3,"Q4",IF(MONTH(D72)&lt;=6,"Q1",IF(MONTH(D72)&lt;=9,"Q2","Q3"))))</f>
        <v/>
      </c>
      <c r="F72" s="23" t="n"/>
      <c r="G72" s="28" t="n"/>
      <c r="H72" s="28" t="n"/>
      <c r="I72" s="28" t="n"/>
      <c r="J72" s="28" t="n"/>
      <c r="K72" s="28" t="n"/>
      <c r="L72" s="28" t="n"/>
      <c r="M72" s="30">
        <f>IF(B72="","",SUMIFS('TDS Register'!$N$5:$N$1004,'TDS Register'!$V$5:$V$1004,B72))</f>
        <v/>
      </c>
      <c r="N72" s="30">
        <f>IF(B72="","",G72-M72)</f>
        <v/>
      </c>
      <c r="O72" s="22">
        <f>IF(B72="","",IF(M72&gt;G72,"OVER",IF(M72=0,"Unused",IF(M72=G72,"Fully Used","Partial"))))</f>
        <v/>
      </c>
      <c r="P72" s="22">
        <f>IF(B72="","",IF(SUMPRODUCT(('TDS Register'!$V$5:$V$1004=B72)*('TDS Register'!$B$5:$B$1004&lt;&gt;E72)*('TDS Register'!$B$5:$B$1004&lt;&gt;""))&gt;0,"Yes",""))</f>
        <v/>
      </c>
      <c r="Q72" s="19" t="n"/>
    </row>
    <row r="73">
      <c r="A73" s="22">
        <f>IF(B73="","",ROW()-4)</f>
        <v/>
      </c>
      <c r="B73" s="23" t="n"/>
      <c r="C73" s="23" t="n"/>
      <c r="D73" s="26" t="n"/>
      <c r="E73" s="22">
        <f>IF(D73="","",IF(MONTH(D73)&lt;=3,"Q4",IF(MONTH(D73)&lt;=6,"Q1",IF(MONTH(D73)&lt;=9,"Q2","Q3"))))</f>
        <v/>
      </c>
      <c r="F73" s="23" t="n"/>
      <c r="G73" s="28" t="n"/>
      <c r="H73" s="28" t="n"/>
      <c r="I73" s="28" t="n"/>
      <c r="J73" s="28" t="n"/>
      <c r="K73" s="28" t="n"/>
      <c r="L73" s="28" t="n"/>
      <c r="M73" s="30">
        <f>IF(B73="","",SUMIFS('TDS Register'!$N$5:$N$1004,'TDS Register'!$V$5:$V$1004,B73))</f>
        <v/>
      </c>
      <c r="N73" s="30">
        <f>IF(B73="","",G73-M73)</f>
        <v/>
      </c>
      <c r="O73" s="22">
        <f>IF(B73="","",IF(M73&gt;G73,"OVER",IF(M73=0,"Unused",IF(M73=G73,"Fully Used","Partial"))))</f>
        <v/>
      </c>
      <c r="P73" s="22">
        <f>IF(B73="","",IF(SUMPRODUCT(('TDS Register'!$V$5:$V$1004=B73)*('TDS Register'!$B$5:$B$1004&lt;&gt;E73)*('TDS Register'!$B$5:$B$1004&lt;&gt;""))&gt;0,"Yes",""))</f>
        <v/>
      </c>
      <c r="Q73" s="19" t="n"/>
    </row>
    <row r="74">
      <c r="A74" s="22">
        <f>IF(B74="","",ROW()-4)</f>
        <v/>
      </c>
      <c r="B74" s="23" t="n"/>
      <c r="C74" s="23" t="n"/>
      <c r="D74" s="26" t="n"/>
      <c r="E74" s="22">
        <f>IF(D74="","",IF(MONTH(D74)&lt;=3,"Q4",IF(MONTH(D74)&lt;=6,"Q1",IF(MONTH(D74)&lt;=9,"Q2","Q3"))))</f>
        <v/>
      </c>
      <c r="F74" s="23" t="n"/>
      <c r="G74" s="28" t="n"/>
      <c r="H74" s="28" t="n"/>
      <c r="I74" s="28" t="n"/>
      <c r="J74" s="28" t="n"/>
      <c r="K74" s="28" t="n"/>
      <c r="L74" s="28" t="n"/>
      <c r="M74" s="30">
        <f>IF(B74="","",SUMIFS('TDS Register'!$N$5:$N$1004,'TDS Register'!$V$5:$V$1004,B74))</f>
        <v/>
      </c>
      <c r="N74" s="30">
        <f>IF(B74="","",G74-M74)</f>
        <v/>
      </c>
      <c r="O74" s="22">
        <f>IF(B74="","",IF(M74&gt;G74,"OVER",IF(M74=0,"Unused",IF(M74=G74,"Fully Used","Partial"))))</f>
        <v/>
      </c>
      <c r="P74" s="22">
        <f>IF(B74="","",IF(SUMPRODUCT(('TDS Register'!$V$5:$V$1004=B74)*('TDS Register'!$B$5:$B$1004&lt;&gt;E74)*('TDS Register'!$B$5:$B$1004&lt;&gt;""))&gt;0,"Yes",""))</f>
        <v/>
      </c>
      <c r="Q74" s="19" t="n"/>
    </row>
    <row r="75">
      <c r="A75" s="22">
        <f>IF(B75="","",ROW()-4)</f>
        <v/>
      </c>
      <c r="B75" s="23" t="n"/>
      <c r="C75" s="23" t="n"/>
      <c r="D75" s="26" t="n"/>
      <c r="E75" s="22">
        <f>IF(D75="","",IF(MONTH(D75)&lt;=3,"Q4",IF(MONTH(D75)&lt;=6,"Q1",IF(MONTH(D75)&lt;=9,"Q2","Q3"))))</f>
        <v/>
      </c>
      <c r="F75" s="23" t="n"/>
      <c r="G75" s="28" t="n"/>
      <c r="H75" s="28" t="n"/>
      <c r="I75" s="28" t="n"/>
      <c r="J75" s="28" t="n"/>
      <c r="K75" s="28" t="n"/>
      <c r="L75" s="28" t="n"/>
      <c r="M75" s="30">
        <f>IF(B75="","",SUMIFS('TDS Register'!$N$5:$N$1004,'TDS Register'!$V$5:$V$1004,B75))</f>
        <v/>
      </c>
      <c r="N75" s="30">
        <f>IF(B75="","",G75-M75)</f>
        <v/>
      </c>
      <c r="O75" s="22">
        <f>IF(B75="","",IF(M75&gt;G75,"OVER",IF(M75=0,"Unused",IF(M75=G75,"Fully Used","Partial"))))</f>
        <v/>
      </c>
      <c r="P75" s="22">
        <f>IF(B75="","",IF(SUMPRODUCT(('TDS Register'!$V$5:$V$1004=B75)*('TDS Register'!$B$5:$B$1004&lt;&gt;E75)*('TDS Register'!$B$5:$B$1004&lt;&gt;""))&gt;0,"Yes",""))</f>
        <v/>
      </c>
      <c r="Q75" s="19" t="n"/>
    </row>
    <row r="76">
      <c r="A76" s="22">
        <f>IF(B76="","",ROW()-4)</f>
        <v/>
      </c>
      <c r="B76" s="23" t="n"/>
      <c r="C76" s="23" t="n"/>
      <c r="D76" s="26" t="n"/>
      <c r="E76" s="22">
        <f>IF(D76="","",IF(MONTH(D76)&lt;=3,"Q4",IF(MONTH(D76)&lt;=6,"Q1",IF(MONTH(D76)&lt;=9,"Q2","Q3"))))</f>
        <v/>
      </c>
      <c r="F76" s="23" t="n"/>
      <c r="G76" s="28" t="n"/>
      <c r="H76" s="28" t="n"/>
      <c r="I76" s="28" t="n"/>
      <c r="J76" s="28" t="n"/>
      <c r="K76" s="28" t="n"/>
      <c r="L76" s="28" t="n"/>
      <c r="M76" s="30">
        <f>IF(B76="","",SUMIFS('TDS Register'!$N$5:$N$1004,'TDS Register'!$V$5:$V$1004,B76))</f>
        <v/>
      </c>
      <c r="N76" s="30">
        <f>IF(B76="","",G76-M76)</f>
        <v/>
      </c>
      <c r="O76" s="22">
        <f>IF(B76="","",IF(M76&gt;G76,"OVER",IF(M76=0,"Unused",IF(M76=G76,"Fully Used","Partial"))))</f>
        <v/>
      </c>
      <c r="P76" s="22">
        <f>IF(B76="","",IF(SUMPRODUCT(('TDS Register'!$V$5:$V$1004=B76)*('TDS Register'!$B$5:$B$1004&lt;&gt;E76)*('TDS Register'!$B$5:$B$1004&lt;&gt;""))&gt;0,"Yes",""))</f>
        <v/>
      </c>
      <c r="Q76" s="19" t="n"/>
    </row>
    <row r="77">
      <c r="A77" s="22">
        <f>IF(B77="","",ROW()-4)</f>
        <v/>
      </c>
      <c r="B77" s="23" t="n"/>
      <c r="C77" s="23" t="n"/>
      <c r="D77" s="26" t="n"/>
      <c r="E77" s="22">
        <f>IF(D77="","",IF(MONTH(D77)&lt;=3,"Q4",IF(MONTH(D77)&lt;=6,"Q1",IF(MONTH(D77)&lt;=9,"Q2","Q3"))))</f>
        <v/>
      </c>
      <c r="F77" s="23" t="n"/>
      <c r="G77" s="28" t="n"/>
      <c r="H77" s="28" t="n"/>
      <c r="I77" s="28" t="n"/>
      <c r="J77" s="28" t="n"/>
      <c r="K77" s="28" t="n"/>
      <c r="L77" s="28" t="n"/>
      <c r="M77" s="30">
        <f>IF(B77="","",SUMIFS('TDS Register'!$N$5:$N$1004,'TDS Register'!$V$5:$V$1004,B77))</f>
        <v/>
      </c>
      <c r="N77" s="30">
        <f>IF(B77="","",G77-M77)</f>
        <v/>
      </c>
      <c r="O77" s="22">
        <f>IF(B77="","",IF(M77&gt;G77,"OVER",IF(M77=0,"Unused",IF(M77=G77,"Fully Used","Partial"))))</f>
        <v/>
      </c>
      <c r="P77" s="22">
        <f>IF(B77="","",IF(SUMPRODUCT(('TDS Register'!$V$5:$V$1004=B77)*('TDS Register'!$B$5:$B$1004&lt;&gt;E77)*('TDS Register'!$B$5:$B$1004&lt;&gt;""))&gt;0,"Yes",""))</f>
        <v/>
      </c>
      <c r="Q77" s="19" t="n"/>
    </row>
    <row r="78">
      <c r="A78" s="22">
        <f>IF(B78="","",ROW()-4)</f>
        <v/>
      </c>
      <c r="B78" s="23" t="n"/>
      <c r="C78" s="23" t="n"/>
      <c r="D78" s="26" t="n"/>
      <c r="E78" s="22">
        <f>IF(D78="","",IF(MONTH(D78)&lt;=3,"Q4",IF(MONTH(D78)&lt;=6,"Q1",IF(MONTH(D78)&lt;=9,"Q2","Q3"))))</f>
        <v/>
      </c>
      <c r="F78" s="23" t="n"/>
      <c r="G78" s="28" t="n"/>
      <c r="H78" s="28" t="n"/>
      <c r="I78" s="28" t="n"/>
      <c r="J78" s="28" t="n"/>
      <c r="K78" s="28" t="n"/>
      <c r="L78" s="28" t="n"/>
      <c r="M78" s="30">
        <f>IF(B78="","",SUMIFS('TDS Register'!$N$5:$N$1004,'TDS Register'!$V$5:$V$1004,B78))</f>
        <v/>
      </c>
      <c r="N78" s="30">
        <f>IF(B78="","",G78-M78)</f>
        <v/>
      </c>
      <c r="O78" s="22">
        <f>IF(B78="","",IF(M78&gt;G78,"OVER",IF(M78=0,"Unused",IF(M78=G78,"Fully Used","Partial"))))</f>
        <v/>
      </c>
      <c r="P78" s="22">
        <f>IF(B78="","",IF(SUMPRODUCT(('TDS Register'!$V$5:$V$1004=B78)*('TDS Register'!$B$5:$B$1004&lt;&gt;E78)*('TDS Register'!$B$5:$B$1004&lt;&gt;""))&gt;0,"Yes",""))</f>
        <v/>
      </c>
      <c r="Q78" s="19" t="n"/>
    </row>
    <row r="79">
      <c r="A79" s="22">
        <f>IF(B79="","",ROW()-4)</f>
        <v/>
      </c>
      <c r="B79" s="23" t="n"/>
      <c r="C79" s="23" t="n"/>
      <c r="D79" s="26" t="n"/>
      <c r="E79" s="22">
        <f>IF(D79="","",IF(MONTH(D79)&lt;=3,"Q4",IF(MONTH(D79)&lt;=6,"Q1",IF(MONTH(D79)&lt;=9,"Q2","Q3"))))</f>
        <v/>
      </c>
      <c r="F79" s="23" t="n"/>
      <c r="G79" s="28" t="n"/>
      <c r="H79" s="28" t="n"/>
      <c r="I79" s="28" t="n"/>
      <c r="J79" s="28" t="n"/>
      <c r="K79" s="28" t="n"/>
      <c r="L79" s="28" t="n"/>
      <c r="M79" s="30">
        <f>IF(B79="","",SUMIFS('TDS Register'!$N$5:$N$1004,'TDS Register'!$V$5:$V$1004,B79))</f>
        <v/>
      </c>
      <c r="N79" s="30">
        <f>IF(B79="","",G79-M79)</f>
        <v/>
      </c>
      <c r="O79" s="22">
        <f>IF(B79="","",IF(M79&gt;G79,"OVER",IF(M79=0,"Unused",IF(M79=G79,"Fully Used","Partial"))))</f>
        <v/>
      </c>
      <c r="P79" s="22">
        <f>IF(B79="","",IF(SUMPRODUCT(('TDS Register'!$V$5:$V$1004=B79)*('TDS Register'!$B$5:$B$1004&lt;&gt;E79)*('TDS Register'!$B$5:$B$1004&lt;&gt;""))&gt;0,"Yes",""))</f>
        <v/>
      </c>
      <c r="Q79" s="19" t="n"/>
    </row>
    <row r="80">
      <c r="A80" s="22">
        <f>IF(B80="","",ROW()-4)</f>
        <v/>
      </c>
      <c r="B80" s="23" t="n"/>
      <c r="C80" s="23" t="n"/>
      <c r="D80" s="26" t="n"/>
      <c r="E80" s="22">
        <f>IF(D80="","",IF(MONTH(D80)&lt;=3,"Q4",IF(MONTH(D80)&lt;=6,"Q1",IF(MONTH(D80)&lt;=9,"Q2","Q3"))))</f>
        <v/>
      </c>
      <c r="F80" s="23" t="n"/>
      <c r="G80" s="28" t="n"/>
      <c r="H80" s="28" t="n"/>
      <c r="I80" s="28" t="n"/>
      <c r="J80" s="28" t="n"/>
      <c r="K80" s="28" t="n"/>
      <c r="L80" s="28" t="n"/>
      <c r="M80" s="30">
        <f>IF(B80="","",SUMIFS('TDS Register'!$N$5:$N$1004,'TDS Register'!$V$5:$V$1004,B80))</f>
        <v/>
      </c>
      <c r="N80" s="30">
        <f>IF(B80="","",G80-M80)</f>
        <v/>
      </c>
      <c r="O80" s="22">
        <f>IF(B80="","",IF(M80&gt;G80,"OVER",IF(M80=0,"Unused",IF(M80=G80,"Fully Used","Partial"))))</f>
        <v/>
      </c>
      <c r="P80" s="22">
        <f>IF(B80="","",IF(SUMPRODUCT(('TDS Register'!$V$5:$V$1004=B80)*('TDS Register'!$B$5:$B$1004&lt;&gt;E80)*('TDS Register'!$B$5:$B$1004&lt;&gt;""))&gt;0,"Yes",""))</f>
        <v/>
      </c>
      <c r="Q80" s="19" t="n"/>
    </row>
    <row r="81">
      <c r="A81" s="22">
        <f>IF(B81="","",ROW()-4)</f>
        <v/>
      </c>
      <c r="B81" s="23" t="n"/>
      <c r="C81" s="23" t="n"/>
      <c r="D81" s="26" t="n"/>
      <c r="E81" s="22">
        <f>IF(D81="","",IF(MONTH(D81)&lt;=3,"Q4",IF(MONTH(D81)&lt;=6,"Q1",IF(MONTH(D81)&lt;=9,"Q2","Q3"))))</f>
        <v/>
      </c>
      <c r="F81" s="23" t="n"/>
      <c r="G81" s="28" t="n"/>
      <c r="H81" s="28" t="n"/>
      <c r="I81" s="28" t="n"/>
      <c r="J81" s="28" t="n"/>
      <c r="K81" s="28" t="n"/>
      <c r="L81" s="28" t="n"/>
      <c r="M81" s="30">
        <f>IF(B81="","",SUMIFS('TDS Register'!$N$5:$N$1004,'TDS Register'!$V$5:$V$1004,B81))</f>
        <v/>
      </c>
      <c r="N81" s="30">
        <f>IF(B81="","",G81-M81)</f>
        <v/>
      </c>
      <c r="O81" s="22">
        <f>IF(B81="","",IF(M81&gt;G81,"OVER",IF(M81=0,"Unused",IF(M81=G81,"Fully Used","Partial"))))</f>
        <v/>
      </c>
      <c r="P81" s="22">
        <f>IF(B81="","",IF(SUMPRODUCT(('TDS Register'!$V$5:$V$1004=B81)*('TDS Register'!$B$5:$B$1004&lt;&gt;E81)*('TDS Register'!$B$5:$B$1004&lt;&gt;""))&gt;0,"Yes",""))</f>
        <v/>
      </c>
      <c r="Q81" s="19" t="n"/>
    </row>
    <row r="82">
      <c r="A82" s="22">
        <f>IF(B82="","",ROW()-4)</f>
        <v/>
      </c>
      <c r="B82" s="23" t="n"/>
      <c r="C82" s="23" t="n"/>
      <c r="D82" s="26" t="n"/>
      <c r="E82" s="22">
        <f>IF(D82="","",IF(MONTH(D82)&lt;=3,"Q4",IF(MONTH(D82)&lt;=6,"Q1",IF(MONTH(D82)&lt;=9,"Q2","Q3"))))</f>
        <v/>
      </c>
      <c r="F82" s="23" t="n"/>
      <c r="G82" s="28" t="n"/>
      <c r="H82" s="28" t="n"/>
      <c r="I82" s="28" t="n"/>
      <c r="J82" s="28" t="n"/>
      <c r="K82" s="28" t="n"/>
      <c r="L82" s="28" t="n"/>
      <c r="M82" s="30">
        <f>IF(B82="","",SUMIFS('TDS Register'!$N$5:$N$1004,'TDS Register'!$V$5:$V$1004,B82))</f>
        <v/>
      </c>
      <c r="N82" s="30">
        <f>IF(B82="","",G82-M82)</f>
        <v/>
      </c>
      <c r="O82" s="22">
        <f>IF(B82="","",IF(M82&gt;G82,"OVER",IF(M82=0,"Unused",IF(M82=G82,"Fully Used","Partial"))))</f>
        <v/>
      </c>
      <c r="P82" s="22">
        <f>IF(B82="","",IF(SUMPRODUCT(('TDS Register'!$V$5:$V$1004=B82)*('TDS Register'!$B$5:$B$1004&lt;&gt;E82)*('TDS Register'!$B$5:$B$1004&lt;&gt;""))&gt;0,"Yes",""))</f>
        <v/>
      </c>
      <c r="Q82" s="19" t="n"/>
    </row>
    <row r="83">
      <c r="A83" s="22">
        <f>IF(B83="","",ROW()-4)</f>
        <v/>
      </c>
      <c r="B83" s="23" t="n"/>
      <c r="C83" s="23" t="n"/>
      <c r="D83" s="26" t="n"/>
      <c r="E83" s="22">
        <f>IF(D83="","",IF(MONTH(D83)&lt;=3,"Q4",IF(MONTH(D83)&lt;=6,"Q1",IF(MONTH(D83)&lt;=9,"Q2","Q3"))))</f>
        <v/>
      </c>
      <c r="F83" s="23" t="n"/>
      <c r="G83" s="28" t="n"/>
      <c r="H83" s="28" t="n"/>
      <c r="I83" s="28" t="n"/>
      <c r="J83" s="28" t="n"/>
      <c r="K83" s="28" t="n"/>
      <c r="L83" s="28" t="n"/>
      <c r="M83" s="30">
        <f>IF(B83="","",SUMIFS('TDS Register'!$N$5:$N$1004,'TDS Register'!$V$5:$V$1004,B83))</f>
        <v/>
      </c>
      <c r="N83" s="30">
        <f>IF(B83="","",G83-M83)</f>
        <v/>
      </c>
      <c r="O83" s="22">
        <f>IF(B83="","",IF(M83&gt;G83,"OVER",IF(M83=0,"Unused",IF(M83=G83,"Fully Used","Partial"))))</f>
        <v/>
      </c>
      <c r="P83" s="22">
        <f>IF(B83="","",IF(SUMPRODUCT(('TDS Register'!$V$5:$V$1004=B83)*('TDS Register'!$B$5:$B$1004&lt;&gt;E83)*('TDS Register'!$B$5:$B$1004&lt;&gt;""))&gt;0,"Yes",""))</f>
        <v/>
      </c>
      <c r="Q83" s="19" t="n"/>
    </row>
    <row r="84">
      <c r="A84" s="22">
        <f>IF(B84="","",ROW()-4)</f>
        <v/>
      </c>
      <c r="B84" s="23" t="n"/>
      <c r="C84" s="23" t="n"/>
      <c r="D84" s="26" t="n"/>
      <c r="E84" s="22">
        <f>IF(D84="","",IF(MONTH(D84)&lt;=3,"Q4",IF(MONTH(D84)&lt;=6,"Q1",IF(MONTH(D84)&lt;=9,"Q2","Q3"))))</f>
        <v/>
      </c>
      <c r="F84" s="23" t="n"/>
      <c r="G84" s="28" t="n"/>
      <c r="H84" s="28" t="n"/>
      <c r="I84" s="28" t="n"/>
      <c r="J84" s="28" t="n"/>
      <c r="K84" s="28" t="n"/>
      <c r="L84" s="28" t="n"/>
      <c r="M84" s="30">
        <f>IF(B84="","",SUMIFS('TDS Register'!$N$5:$N$1004,'TDS Register'!$V$5:$V$1004,B84))</f>
        <v/>
      </c>
      <c r="N84" s="30">
        <f>IF(B84="","",G84-M84)</f>
        <v/>
      </c>
      <c r="O84" s="22">
        <f>IF(B84="","",IF(M84&gt;G84,"OVER",IF(M84=0,"Unused",IF(M84=G84,"Fully Used","Partial"))))</f>
        <v/>
      </c>
      <c r="P84" s="22">
        <f>IF(B84="","",IF(SUMPRODUCT(('TDS Register'!$V$5:$V$1004=B84)*('TDS Register'!$B$5:$B$1004&lt;&gt;E84)*('TDS Register'!$B$5:$B$1004&lt;&gt;""))&gt;0,"Yes",""))</f>
        <v/>
      </c>
      <c r="Q84" s="19" t="n"/>
    </row>
    <row r="85">
      <c r="A85" s="22">
        <f>IF(B85="","",ROW()-4)</f>
        <v/>
      </c>
      <c r="B85" s="23" t="n"/>
      <c r="C85" s="23" t="n"/>
      <c r="D85" s="26" t="n"/>
      <c r="E85" s="22">
        <f>IF(D85="","",IF(MONTH(D85)&lt;=3,"Q4",IF(MONTH(D85)&lt;=6,"Q1",IF(MONTH(D85)&lt;=9,"Q2","Q3"))))</f>
        <v/>
      </c>
      <c r="F85" s="23" t="n"/>
      <c r="G85" s="28" t="n"/>
      <c r="H85" s="28" t="n"/>
      <c r="I85" s="28" t="n"/>
      <c r="J85" s="28" t="n"/>
      <c r="K85" s="28" t="n"/>
      <c r="L85" s="28" t="n"/>
      <c r="M85" s="30">
        <f>IF(B85="","",SUMIFS('TDS Register'!$N$5:$N$1004,'TDS Register'!$V$5:$V$1004,B85))</f>
        <v/>
      </c>
      <c r="N85" s="30">
        <f>IF(B85="","",G85-M85)</f>
        <v/>
      </c>
      <c r="O85" s="22">
        <f>IF(B85="","",IF(M85&gt;G85,"OVER",IF(M85=0,"Unused",IF(M85=G85,"Fully Used","Partial"))))</f>
        <v/>
      </c>
      <c r="P85" s="22">
        <f>IF(B85="","",IF(SUMPRODUCT(('TDS Register'!$V$5:$V$1004=B85)*('TDS Register'!$B$5:$B$1004&lt;&gt;E85)*('TDS Register'!$B$5:$B$1004&lt;&gt;""))&gt;0,"Yes",""))</f>
        <v/>
      </c>
      <c r="Q85" s="19" t="n"/>
    </row>
    <row r="86">
      <c r="A86" s="22">
        <f>IF(B86="","",ROW()-4)</f>
        <v/>
      </c>
      <c r="B86" s="23" t="n"/>
      <c r="C86" s="23" t="n"/>
      <c r="D86" s="26" t="n"/>
      <c r="E86" s="22">
        <f>IF(D86="","",IF(MONTH(D86)&lt;=3,"Q4",IF(MONTH(D86)&lt;=6,"Q1",IF(MONTH(D86)&lt;=9,"Q2","Q3"))))</f>
        <v/>
      </c>
      <c r="F86" s="23" t="n"/>
      <c r="G86" s="28" t="n"/>
      <c r="H86" s="28" t="n"/>
      <c r="I86" s="28" t="n"/>
      <c r="J86" s="28" t="n"/>
      <c r="K86" s="28" t="n"/>
      <c r="L86" s="28" t="n"/>
      <c r="M86" s="30">
        <f>IF(B86="","",SUMIFS('TDS Register'!$N$5:$N$1004,'TDS Register'!$V$5:$V$1004,B86))</f>
        <v/>
      </c>
      <c r="N86" s="30">
        <f>IF(B86="","",G86-M86)</f>
        <v/>
      </c>
      <c r="O86" s="22">
        <f>IF(B86="","",IF(M86&gt;G86,"OVER",IF(M86=0,"Unused",IF(M86=G86,"Fully Used","Partial"))))</f>
        <v/>
      </c>
      <c r="P86" s="22">
        <f>IF(B86="","",IF(SUMPRODUCT(('TDS Register'!$V$5:$V$1004=B86)*('TDS Register'!$B$5:$B$1004&lt;&gt;E86)*('TDS Register'!$B$5:$B$1004&lt;&gt;""))&gt;0,"Yes",""))</f>
        <v/>
      </c>
      <c r="Q86" s="19" t="n"/>
    </row>
    <row r="87">
      <c r="A87" s="22">
        <f>IF(B87="","",ROW()-4)</f>
        <v/>
      </c>
      <c r="B87" s="23" t="n"/>
      <c r="C87" s="23" t="n"/>
      <c r="D87" s="26" t="n"/>
      <c r="E87" s="22">
        <f>IF(D87="","",IF(MONTH(D87)&lt;=3,"Q4",IF(MONTH(D87)&lt;=6,"Q1",IF(MONTH(D87)&lt;=9,"Q2","Q3"))))</f>
        <v/>
      </c>
      <c r="F87" s="23" t="n"/>
      <c r="G87" s="28" t="n"/>
      <c r="H87" s="28" t="n"/>
      <c r="I87" s="28" t="n"/>
      <c r="J87" s="28" t="n"/>
      <c r="K87" s="28" t="n"/>
      <c r="L87" s="28" t="n"/>
      <c r="M87" s="30">
        <f>IF(B87="","",SUMIFS('TDS Register'!$N$5:$N$1004,'TDS Register'!$V$5:$V$1004,B87))</f>
        <v/>
      </c>
      <c r="N87" s="30">
        <f>IF(B87="","",G87-M87)</f>
        <v/>
      </c>
      <c r="O87" s="22">
        <f>IF(B87="","",IF(M87&gt;G87,"OVER",IF(M87=0,"Unused",IF(M87=G87,"Fully Used","Partial"))))</f>
        <v/>
      </c>
      <c r="P87" s="22">
        <f>IF(B87="","",IF(SUMPRODUCT(('TDS Register'!$V$5:$V$1004=B87)*('TDS Register'!$B$5:$B$1004&lt;&gt;E87)*('TDS Register'!$B$5:$B$1004&lt;&gt;""))&gt;0,"Yes",""))</f>
        <v/>
      </c>
      <c r="Q87" s="19" t="n"/>
    </row>
    <row r="88">
      <c r="A88" s="22">
        <f>IF(B88="","",ROW()-4)</f>
        <v/>
      </c>
      <c r="B88" s="23" t="n"/>
      <c r="C88" s="23" t="n"/>
      <c r="D88" s="26" t="n"/>
      <c r="E88" s="22">
        <f>IF(D88="","",IF(MONTH(D88)&lt;=3,"Q4",IF(MONTH(D88)&lt;=6,"Q1",IF(MONTH(D88)&lt;=9,"Q2","Q3"))))</f>
        <v/>
      </c>
      <c r="F88" s="23" t="n"/>
      <c r="G88" s="28" t="n"/>
      <c r="H88" s="28" t="n"/>
      <c r="I88" s="28" t="n"/>
      <c r="J88" s="28" t="n"/>
      <c r="K88" s="28" t="n"/>
      <c r="L88" s="28" t="n"/>
      <c r="M88" s="30">
        <f>IF(B88="","",SUMIFS('TDS Register'!$N$5:$N$1004,'TDS Register'!$V$5:$V$1004,B88))</f>
        <v/>
      </c>
      <c r="N88" s="30">
        <f>IF(B88="","",G88-M88)</f>
        <v/>
      </c>
      <c r="O88" s="22">
        <f>IF(B88="","",IF(M88&gt;G88,"OVER",IF(M88=0,"Unused",IF(M88=G88,"Fully Used","Partial"))))</f>
        <v/>
      </c>
      <c r="P88" s="22">
        <f>IF(B88="","",IF(SUMPRODUCT(('TDS Register'!$V$5:$V$1004=B88)*('TDS Register'!$B$5:$B$1004&lt;&gt;E88)*('TDS Register'!$B$5:$B$1004&lt;&gt;""))&gt;0,"Yes",""))</f>
        <v/>
      </c>
      <c r="Q88" s="19" t="n"/>
    </row>
    <row r="89">
      <c r="A89" s="22">
        <f>IF(B89="","",ROW()-4)</f>
        <v/>
      </c>
      <c r="B89" s="23" t="n"/>
      <c r="C89" s="23" t="n"/>
      <c r="D89" s="26" t="n"/>
      <c r="E89" s="22">
        <f>IF(D89="","",IF(MONTH(D89)&lt;=3,"Q4",IF(MONTH(D89)&lt;=6,"Q1",IF(MONTH(D89)&lt;=9,"Q2","Q3"))))</f>
        <v/>
      </c>
      <c r="F89" s="23" t="n"/>
      <c r="G89" s="28" t="n"/>
      <c r="H89" s="28" t="n"/>
      <c r="I89" s="28" t="n"/>
      <c r="J89" s="28" t="n"/>
      <c r="K89" s="28" t="n"/>
      <c r="L89" s="28" t="n"/>
      <c r="M89" s="30">
        <f>IF(B89="","",SUMIFS('TDS Register'!$N$5:$N$1004,'TDS Register'!$V$5:$V$1004,B89))</f>
        <v/>
      </c>
      <c r="N89" s="30">
        <f>IF(B89="","",G89-M89)</f>
        <v/>
      </c>
      <c r="O89" s="22">
        <f>IF(B89="","",IF(M89&gt;G89,"OVER",IF(M89=0,"Unused",IF(M89=G89,"Fully Used","Partial"))))</f>
        <v/>
      </c>
      <c r="P89" s="22">
        <f>IF(B89="","",IF(SUMPRODUCT(('TDS Register'!$V$5:$V$1004=B89)*('TDS Register'!$B$5:$B$1004&lt;&gt;E89)*('TDS Register'!$B$5:$B$1004&lt;&gt;""))&gt;0,"Yes",""))</f>
        <v/>
      </c>
      <c r="Q89" s="19" t="n"/>
    </row>
    <row r="90">
      <c r="A90" s="22">
        <f>IF(B90="","",ROW()-4)</f>
        <v/>
      </c>
      <c r="B90" s="23" t="n"/>
      <c r="C90" s="23" t="n"/>
      <c r="D90" s="26" t="n"/>
      <c r="E90" s="22">
        <f>IF(D90="","",IF(MONTH(D90)&lt;=3,"Q4",IF(MONTH(D90)&lt;=6,"Q1",IF(MONTH(D90)&lt;=9,"Q2","Q3"))))</f>
        <v/>
      </c>
      <c r="F90" s="23" t="n"/>
      <c r="G90" s="28" t="n"/>
      <c r="H90" s="28" t="n"/>
      <c r="I90" s="28" t="n"/>
      <c r="J90" s="28" t="n"/>
      <c r="K90" s="28" t="n"/>
      <c r="L90" s="28" t="n"/>
      <c r="M90" s="30">
        <f>IF(B90="","",SUMIFS('TDS Register'!$N$5:$N$1004,'TDS Register'!$V$5:$V$1004,B90))</f>
        <v/>
      </c>
      <c r="N90" s="30">
        <f>IF(B90="","",G90-M90)</f>
        <v/>
      </c>
      <c r="O90" s="22">
        <f>IF(B90="","",IF(M90&gt;G90,"OVER",IF(M90=0,"Unused",IF(M90=G90,"Fully Used","Partial"))))</f>
        <v/>
      </c>
      <c r="P90" s="22">
        <f>IF(B90="","",IF(SUMPRODUCT(('TDS Register'!$V$5:$V$1004=B90)*('TDS Register'!$B$5:$B$1004&lt;&gt;E90)*('TDS Register'!$B$5:$B$1004&lt;&gt;""))&gt;0,"Yes",""))</f>
        <v/>
      </c>
      <c r="Q90" s="19" t="n"/>
    </row>
    <row r="91">
      <c r="A91" s="22">
        <f>IF(B91="","",ROW()-4)</f>
        <v/>
      </c>
      <c r="B91" s="23" t="n"/>
      <c r="C91" s="23" t="n"/>
      <c r="D91" s="26" t="n"/>
      <c r="E91" s="22">
        <f>IF(D91="","",IF(MONTH(D91)&lt;=3,"Q4",IF(MONTH(D91)&lt;=6,"Q1",IF(MONTH(D91)&lt;=9,"Q2","Q3"))))</f>
        <v/>
      </c>
      <c r="F91" s="23" t="n"/>
      <c r="G91" s="28" t="n"/>
      <c r="H91" s="28" t="n"/>
      <c r="I91" s="28" t="n"/>
      <c r="J91" s="28" t="n"/>
      <c r="K91" s="28" t="n"/>
      <c r="L91" s="28" t="n"/>
      <c r="M91" s="30">
        <f>IF(B91="","",SUMIFS('TDS Register'!$N$5:$N$1004,'TDS Register'!$V$5:$V$1004,B91))</f>
        <v/>
      </c>
      <c r="N91" s="30">
        <f>IF(B91="","",G91-M91)</f>
        <v/>
      </c>
      <c r="O91" s="22">
        <f>IF(B91="","",IF(M91&gt;G91,"OVER",IF(M91=0,"Unused",IF(M91=G91,"Fully Used","Partial"))))</f>
        <v/>
      </c>
      <c r="P91" s="22">
        <f>IF(B91="","",IF(SUMPRODUCT(('TDS Register'!$V$5:$V$1004=B91)*('TDS Register'!$B$5:$B$1004&lt;&gt;E91)*('TDS Register'!$B$5:$B$1004&lt;&gt;""))&gt;0,"Yes",""))</f>
        <v/>
      </c>
      <c r="Q91" s="19" t="n"/>
    </row>
    <row r="92">
      <c r="A92" s="22">
        <f>IF(B92="","",ROW()-4)</f>
        <v/>
      </c>
      <c r="B92" s="23" t="n"/>
      <c r="C92" s="23" t="n"/>
      <c r="D92" s="26" t="n"/>
      <c r="E92" s="22">
        <f>IF(D92="","",IF(MONTH(D92)&lt;=3,"Q4",IF(MONTH(D92)&lt;=6,"Q1",IF(MONTH(D92)&lt;=9,"Q2","Q3"))))</f>
        <v/>
      </c>
      <c r="F92" s="23" t="n"/>
      <c r="G92" s="28" t="n"/>
      <c r="H92" s="28" t="n"/>
      <c r="I92" s="28" t="n"/>
      <c r="J92" s="28" t="n"/>
      <c r="K92" s="28" t="n"/>
      <c r="L92" s="28" t="n"/>
      <c r="M92" s="30">
        <f>IF(B92="","",SUMIFS('TDS Register'!$N$5:$N$1004,'TDS Register'!$V$5:$V$1004,B92))</f>
        <v/>
      </c>
      <c r="N92" s="30">
        <f>IF(B92="","",G92-M92)</f>
        <v/>
      </c>
      <c r="O92" s="22">
        <f>IF(B92="","",IF(M92&gt;G92,"OVER",IF(M92=0,"Unused",IF(M92=G92,"Fully Used","Partial"))))</f>
        <v/>
      </c>
      <c r="P92" s="22">
        <f>IF(B92="","",IF(SUMPRODUCT(('TDS Register'!$V$5:$V$1004=B92)*('TDS Register'!$B$5:$B$1004&lt;&gt;E92)*('TDS Register'!$B$5:$B$1004&lt;&gt;""))&gt;0,"Yes",""))</f>
        <v/>
      </c>
      <c r="Q92" s="19" t="n"/>
    </row>
    <row r="93">
      <c r="A93" s="22">
        <f>IF(B93="","",ROW()-4)</f>
        <v/>
      </c>
      <c r="B93" s="23" t="n"/>
      <c r="C93" s="23" t="n"/>
      <c r="D93" s="26" t="n"/>
      <c r="E93" s="22">
        <f>IF(D93="","",IF(MONTH(D93)&lt;=3,"Q4",IF(MONTH(D93)&lt;=6,"Q1",IF(MONTH(D93)&lt;=9,"Q2","Q3"))))</f>
        <v/>
      </c>
      <c r="F93" s="23" t="n"/>
      <c r="G93" s="28" t="n"/>
      <c r="H93" s="28" t="n"/>
      <c r="I93" s="28" t="n"/>
      <c r="J93" s="28" t="n"/>
      <c r="K93" s="28" t="n"/>
      <c r="L93" s="28" t="n"/>
      <c r="M93" s="30">
        <f>IF(B93="","",SUMIFS('TDS Register'!$N$5:$N$1004,'TDS Register'!$V$5:$V$1004,B93))</f>
        <v/>
      </c>
      <c r="N93" s="30">
        <f>IF(B93="","",G93-M93)</f>
        <v/>
      </c>
      <c r="O93" s="22">
        <f>IF(B93="","",IF(M93&gt;G93,"OVER",IF(M93=0,"Unused",IF(M93=G93,"Fully Used","Partial"))))</f>
        <v/>
      </c>
      <c r="P93" s="22">
        <f>IF(B93="","",IF(SUMPRODUCT(('TDS Register'!$V$5:$V$1004=B93)*('TDS Register'!$B$5:$B$1004&lt;&gt;E93)*('TDS Register'!$B$5:$B$1004&lt;&gt;""))&gt;0,"Yes",""))</f>
        <v/>
      </c>
      <c r="Q93" s="19" t="n"/>
    </row>
    <row r="94">
      <c r="A94" s="22">
        <f>IF(B94="","",ROW()-4)</f>
        <v/>
      </c>
      <c r="B94" s="23" t="n"/>
      <c r="C94" s="23" t="n"/>
      <c r="D94" s="26" t="n"/>
      <c r="E94" s="22">
        <f>IF(D94="","",IF(MONTH(D94)&lt;=3,"Q4",IF(MONTH(D94)&lt;=6,"Q1",IF(MONTH(D94)&lt;=9,"Q2","Q3"))))</f>
        <v/>
      </c>
      <c r="F94" s="23" t="n"/>
      <c r="G94" s="28" t="n"/>
      <c r="H94" s="28" t="n"/>
      <c r="I94" s="28" t="n"/>
      <c r="J94" s="28" t="n"/>
      <c r="K94" s="28" t="n"/>
      <c r="L94" s="28" t="n"/>
      <c r="M94" s="30">
        <f>IF(B94="","",SUMIFS('TDS Register'!$N$5:$N$1004,'TDS Register'!$V$5:$V$1004,B94))</f>
        <v/>
      </c>
      <c r="N94" s="30">
        <f>IF(B94="","",G94-M94)</f>
        <v/>
      </c>
      <c r="O94" s="22">
        <f>IF(B94="","",IF(M94&gt;G94,"OVER",IF(M94=0,"Unused",IF(M94=G94,"Fully Used","Partial"))))</f>
        <v/>
      </c>
      <c r="P94" s="22">
        <f>IF(B94="","",IF(SUMPRODUCT(('TDS Register'!$V$5:$V$1004=B94)*('TDS Register'!$B$5:$B$1004&lt;&gt;E94)*('TDS Register'!$B$5:$B$1004&lt;&gt;""))&gt;0,"Yes",""))</f>
        <v/>
      </c>
      <c r="Q94" s="19" t="n"/>
    </row>
    <row r="95">
      <c r="A95" s="22">
        <f>IF(B95="","",ROW()-4)</f>
        <v/>
      </c>
      <c r="B95" s="23" t="n"/>
      <c r="C95" s="23" t="n"/>
      <c r="D95" s="26" t="n"/>
      <c r="E95" s="22">
        <f>IF(D95="","",IF(MONTH(D95)&lt;=3,"Q4",IF(MONTH(D95)&lt;=6,"Q1",IF(MONTH(D95)&lt;=9,"Q2","Q3"))))</f>
        <v/>
      </c>
      <c r="F95" s="23" t="n"/>
      <c r="G95" s="28" t="n"/>
      <c r="H95" s="28" t="n"/>
      <c r="I95" s="28" t="n"/>
      <c r="J95" s="28" t="n"/>
      <c r="K95" s="28" t="n"/>
      <c r="L95" s="28" t="n"/>
      <c r="M95" s="30">
        <f>IF(B95="","",SUMIFS('TDS Register'!$N$5:$N$1004,'TDS Register'!$V$5:$V$1004,B95))</f>
        <v/>
      </c>
      <c r="N95" s="30">
        <f>IF(B95="","",G95-M95)</f>
        <v/>
      </c>
      <c r="O95" s="22">
        <f>IF(B95="","",IF(M95&gt;G95,"OVER",IF(M95=0,"Unused",IF(M95=G95,"Fully Used","Partial"))))</f>
        <v/>
      </c>
      <c r="P95" s="22">
        <f>IF(B95="","",IF(SUMPRODUCT(('TDS Register'!$V$5:$V$1004=B95)*('TDS Register'!$B$5:$B$1004&lt;&gt;E95)*('TDS Register'!$B$5:$B$1004&lt;&gt;""))&gt;0,"Yes",""))</f>
        <v/>
      </c>
      <c r="Q95" s="19" t="n"/>
    </row>
    <row r="96">
      <c r="A96" s="22">
        <f>IF(B96="","",ROW()-4)</f>
        <v/>
      </c>
      <c r="B96" s="23" t="n"/>
      <c r="C96" s="23" t="n"/>
      <c r="D96" s="26" t="n"/>
      <c r="E96" s="22">
        <f>IF(D96="","",IF(MONTH(D96)&lt;=3,"Q4",IF(MONTH(D96)&lt;=6,"Q1",IF(MONTH(D96)&lt;=9,"Q2","Q3"))))</f>
        <v/>
      </c>
      <c r="F96" s="23" t="n"/>
      <c r="G96" s="28" t="n"/>
      <c r="H96" s="28" t="n"/>
      <c r="I96" s="28" t="n"/>
      <c r="J96" s="28" t="n"/>
      <c r="K96" s="28" t="n"/>
      <c r="L96" s="28" t="n"/>
      <c r="M96" s="30">
        <f>IF(B96="","",SUMIFS('TDS Register'!$N$5:$N$1004,'TDS Register'!$V$5:$V$1004,B96))</f>
        <v/>
      </c>
      <c r="N96" s="30">
        <f>IF(B96="","",G96-M96)</f>
        <v/>
      </c>
      <c r="O96" s="22">
        <f>IF(B96="","",IF(M96&gt;G96,"OVER",IF(M96=0,"Unused",IF(M96=G96,"Fully Used","Partial"))))</f>
        <v/>
      </c>
      <c r="P96" s="22">
        <f>IF(B96="","",IF(SUMPRODUCT(('TDS Register'!$V$5:$V$1004=B96)*('TDS Register'!$B$5:$B$1004&lt;&gt;E96)*('TDS Register'!$B$5:$B$1004&lt;&gt;""))&gt;0,"Yes",""))</f>
        <v/>
      </c>
      <c r="Q96" s="19" t="n"/>
    </row>
    <row r="97">
      <c r="A97" s="22">
        <f>IF(B97="","",ROW()-4)</f>
        <v/>
      </c>
      <c r="B97" s="23" t="n"/>
      <c r="C97" s="23" t="n"/>
      <c r="D97" s="26" t="n"/>
      <c r="E97" s="22">
        <f>IF(D97="","",IF(MONTH(D97)&lt;=3,"Q4",IF(MONTH(D97)&lt;=6,"Q1",IF(MONTH(D97)&lt;=9,"Q2","Q3"))))</f>
        <v/>
      </c>
      <c r="F97" s="23" t="n"/>
      <c r="G97" s="28" t="n"/>
      <c r="H97" s="28" t="n"/>
      <c r="I97" s="28" t="n"/>
      <c r="J97" s="28" t="n"/>
      <c r="K97" s="28" t="n"/>
      <c r="L97" s="28" t="n"/>
      <c r="M97" s="30">
        <f>IF(B97="","",SUMIFS('TDS Register'!$N$5:$N$1004,'TDS Register'!$V$5:$V$1004,B97))</f>
        <v/>
      </c>
      <c r="N97" s="30">
        <f>IF(B97="","",G97-M97)</f>
        <v/>
      </c>
      <c r="O97" s="22">
        <f>IF(B97="","",IF(M97&gt;G97,"OVER",IF(M97=0,"Unused",IF(M97=G97,"Fully Used","Partial"))))</f>
        <v/>
      </c>
      <c r="P97" s="22">
        <f>IF(B97="","",IF(SUMPRODUCT(('TDS Register'!$V$5:$V$1004=B97)*('TDS Register'!$B$5:$B$1004&lt;&gt;E97)*('TDS Register'!$B$5:$B$1004&lt;&gt;""))&gt;0,"Yes",""))</f>
        <v/>
      </c>
      <c r="Q97" s="19" t="n"/>
    </row>
    <row r="98">
      <c r="A98" s="22">
        <f>IF(B98="","",ROW()-4)</f>
        <v/>
      </c>
      <c r="B98" s="23" t="n"/>
      <c r="C98" s="23" t="n"/>
      <c r="D98" s="26" t="n"/>
      <c r="E98" s="22">
        <f>IF(D98="","",IF(MONTH(D98)&lt;=3,"Q4",IF(MONTH(D98)&lt;=6,"Q1",IF(MONTH(D98)&lt;=9,"Q2","Q3"))))</f>
        <v/>
      </c>
      <c r="F98" s="23" t="n"/>
      <c r="G98" s="28" t="n"/>
      <c r="H98" s="28" t="n"/>
      <c r="I98" s="28" t="n"/>
      <c r="J98" s="28" t="n"/>
      <c r="K98" s="28" t="n"/>
      <c r="L98" s="28" t="n"/>
      <c r="M98" s="30">
        <f>IF(B98="","",SUMIFS('TDS Register'!$N$5:$N$1004,'TDS Register'!$V$5:$V$1004,B98))</f>
        <v/>
      </c>
      <c r="N98" s="30">
        <f>IF(B98="","",G98-M98)</f>
        <v/>
      </c>
      <c r="O98" s="22">
        <f>IF(B98="","",IF(M98&gt;G98,"OVER",IF(M98=0,"Unused",IF(M98=G98,"Fully Used","Partial"))))</f>
        <v/>
      </c>
      <c r="P98" s="22">
        <f>IF(B98="","",IF(SUMPRODUCT(('TDS Register'!$V$5:$V$1004=B98)*('TDS Register'!$B$5:$B$1004&lt;&gt;E98)*('TDS Register'!$B$5:$B$1004&lt;&gt;""))&gt;0,"Yes",""))</f>
        <v/>
      </c>
      <c r="Q98" s="19" t="n"/>
    </row>
    <row r="99">
      <c r="A99" s="22">
        <f>IF(B99="","",ROW()-4)</f>
        <v/>
      </c>
      <c r="B99" s="23" t="n"/>
      <c r="C99" s="23" t="n"/>
      <c r="D99" s="26" t="n"/>
      <c r="E99" s="22">
        <f>IF(D99="","",IF(MONTH(D99)&lt;=3,"Q4",IF(MONTH(D99)&lt;=6,"Q1",IF(MONTH(D99)&lt;=9,"Q2","Q3"))))</f>
        <v/>
      </c>
      <c r="F99" s="23" t="n"/>
      <c r="G99" s="28" t="n"/>
      <c r="H99" s="28" t="n"/>
      <c r="I99" s="28" t="n"/>
      <c r="J99" s="28" t="n"/>
      <c r="K99" s="28" t="n"/>
      <c r="L99" s="28" t="n"/>
      <c r="M99" s="30">
        <f>IF(B99="","",SUMIFS('TDS Register'!$N$5:$N$1004,'TDS Register'!$V$5:$V$1004,B99))</f>
        <v/>
      </c>
      <c r="N99" s="30">
        <f>IF(B99="","",G99-M99)</f>
        <v/>
      </c>
      <c r="O99" s="22">
        <f>IF(B99="","",IF(M99&gt;G99,"OVER",IF(M99=0,"Unused",IF(M99=G99,"Fully Used","Partial"))))</f>
        <v/>
      </c>
      <c r="P99" s="22">
        <f>IF(B99="","",IF(SUMPRODUCT(('TDS Register'!$V$5:$V$1004=B99)*('TDS Register'!$B$5:$B$1004&lt;&gt;E99)*('TDS Register'!$B$5:$B$1004&lt;&gt;""))&gt;0,"Yes",""))</f>
        <v/>
      </c>
      <c r="Q99" s="19" t="n"/>
    </row>
    <row r="100">
      <c r="A100" s="22">
        <f>IF(B100="","",ROW()-4)</f>
        <v/>
      </c>
      <c r="B100" s="23" t="n"/>
      <c r="C100" s="23" t="n"/>
      <c r="D100" s="26" t="n"/>
      <c r="E100" s="22">
        <f>IF(D100="","",IF(MONTH(D100)&lt;=3,"Q4",IF(MONTH(D100)&lt;=6,"Q1",IF(MONTH(D100)&lt;=9,"Q2","Q3"))))</f>
        <v/>
      </c>
      <c r="F100" s="23" t="n"/>
      <c r="G100" s="28" t="n"/>
      <c r="H100" s="28" t="n"/>
      <c r="I100" s="28" t="n"/>
      <c r="J100" s="28" t="n"/>
      <c r="K100" s="28" t="n"/>
      <c r="L100" s="28" t="n"/>
      <c r="M100" s="30">
        <f>IF(B100="","",SUMIFS('TDS Register'!$N$5:$N$1004,'TDS Register'!$V$5:$V$1004,B100))</f>
        <v/>
      </c>
      <c r="N100" s="30">
        <f>IF(B100="","",G100-M100)</f>
        <v/>
      </c>
      <c r="O100" s="22">
        <f>IF(B100="","",IF(M100&gt;G100,"OVER",IF(M100=0,"Unused",IF(M100=G100,"Fully Used","Partial"))))</f>
        <v/>
      </c>
      <c r="P100" s="22">
        <f>IF(B100="","",IF(SUMPRODUCT(('TDS Register'!$V$5:$V$1004=B100)*('TDS Register'!$B$5:$B$1004&lt;&gt;E100)*('TDS Register'!$B$5:$B$1004&lt;&gt;""))&gt;0,"Yes",""))</f>
        <v/>
      </c>
      <c r="Q100" s="19" t="n"/>
    </row>
    <row r="101">
      <c r="A101" s="22">
        <f>IF(B101="","",ROW()-4)</f>
        <v/>
      </c>
      <c r="B101" s="23" t="n"/>
      <c r="C101" s="23" t="n"/>
      <c r="D101" s="26" t="n"/>
      <c r="E101" s="22">
        <f>IF(D101="","",IF(MONTH(D101)&lt;=3,"Q4",IF(MONTH(D101)&lt;=6,"Q1",IF(MONTH(D101)&lt;=9,"Q2","Q3"))))</f>
        <v/>
      </c>
      <c r="F101" s="23" t="n"/>
      <c r="G101" s="28" t="n"/>
      <c r="H101" s="28" t="n"/>
      <c r="I101" s="28" t="n"/>
      <c r="J101" s="28" t="n"/>
      <c r="K101" s="28" t="n"/>
      <c r="L101" s="28" t="n"/>
      <c r="M101" s="30">
        <f>IF(B101="","",SUMIFS('TDS Register'!$N$5:$N$1004,'TDS Register'!$V$5:$V$1004,B101))</f>
        <v/>
      </c>
      <c r="N101" s="30">
        <f>IF(B101="","",G101-M101)</f>
        <v/>
      </c>
      <c r="O101" s="22">
        <f>IF(B101="","",IF(M101&gt;G101,"OVER",IF(M101=0,"Unused",IF(M101=G101,"Fully Used","Partial"))))</f>
        <v/>
      </c>
      <c r="P101" s="22">
        <f>IF(B101="","",IF(SUMPRODUCT(('TDS Register'!$V$5:$V$1004=B101)*('TDS Register'!$B$5:$B$1004&lt;&gt;E101)*('TDS Register'!$B$5:$B$1004&lt;&gt;""))&gt;0,"Yes",""))</f>
        <v/>
      </c>
      <c r="Q101" s="19" t="n"/>
    </row>
    <row r="102">
      <c r="A102" s="22">
        <f>IF(B102="","",ROW()-4)</f>
        <v/>
      </c>
      <c r="B102" s="23" t="n"/>
      <c r="C102" s="23" t="n"/>
      <c r="D102" s="26" t="n"/>
      <c r="E102" s="22">
        <f>IF(D102="","",IF(MONTH(D102)&lt;=3,"Q4",IF(MONTH(D102)&lt;=6,"Q1",IF(MONTH(D102)&lt;=9,"Q2","Q3"))))</f>
        <v/>
      </c>
      <c r="F102" s="23" t="n"/>
      <c r="G102" s="28" t="n"/>
      <c r="H102" s="28" t="n"/>
      <c r="I102" s="28" t="n"/>
      <c r="J102" s="28" t="n"/>
      <c r="K102" s="28" t="n"/>
      <c r="L102" s="28" t="n"/>
      <c r="M102" s="30">
        <f>IF(B102="","",SUMIFS('TDS Register'!$N$5:$N$1004,'TDS Register'!$V$5:$V$1004,B102))</f>
        <v/>
      </c>
      <c r="N102" s="30">
        <f>IF(B102="","",G102-M102)</f>
        <v/>
      </c>
      <c r="O102" s="22">
        <f>IF(B102="","",IF(M102&gt;G102,"OVER",IF(M102=0,"Unused",IF(M102=G102,"Fully Used","Partial"))))</f>
        <v/>
      </c>
      <c r="P102" s="22">
        <f>IF(B102="","",IF(SUMPRODUCT(('TDS Register'!$V$5:$V$1004=B102)*('TDS Register'!$B$5:$B$1004&lt;&gt;E102)*('TDS Register'!$B$5:$B$1004&lt;&gt;""))&gt;0,"Yes",""))</f>
        <v/>
      </c>
      <c r="Q102" s="19" t="n"/>
    </row>
    <row r="103">
      <c r="A103" s="22">
        <f>IF(B103="","",ROW()-4)</f>
        <v/>
      </c>
      <c r="B103" s="23" t="n"/>
      <c r="C103" s="23" t="n"/>
      <c r="D103" s="26" t="n"/>
      <c r="E103" s="22">
        <f>IF(D103="","",IF(MONTH(D103)&lt;=3,"Q4",IF(MONTH(D103)&lt;=6,"Q1",IF(MONTH(D103)&lt;=9,"Q2","Q3"))))</f>
        <v/>
      </c>
      <c r="F103" s="23" t="n"/>
      <c r="G103" s="28" t="n"/>
      <c r="H103" s="28" t="n"/>
      <c r="I103" s="28" t="n"/>
      <c r="J103" s="28" t="n"/>
      <c r="K103" s="28" t="n"/>
      <c r="L103" s="28" t="n"/>
      <c r="M103" s="30">
        <f>IF(B103="","",SUMIFS('TDS Register'!$N$5:$N$1004,'TDS Register'!$V$5:$V$1004,B103))</f>
        <v/>
      </c>
      <c r="N103" s="30">
        <f>IF(B103="","",G103-M103)</f>
        <v/>
      </c>
      <c r="O103" s="22">
        <f>IF(B103="","",IF(M103&gt;G103,"OVER",IF(M103=0,"Unused",IF(M103=G103,"Fully Used","Partial"))))</f>
        <v/>
      </c>
      <c r="P103" s="22">
        <f>IF(B103="","",IF(SUMPRODUCT(('TDS Register'!$V$5:$V$1004=B103)*('TDS Register'!$B$5:$B$1004&lt;&gt;E103)*('TDS Register'!$B$5:$B$1004&lt;&gt;""))&gt;0,"Yes",""))</f>
        <v/>
      </c>
      <c r="Q103" s="19" t="n"/>
    </row>
    <row r="104">
      <c r="A104" s="22">
        <f>IF(B104="","",ROW()-4)</f>
        <v/>
      </c>
      <c r="B104" s="23" t="n"/>
      <c r="C104" s="23" t="n"/>
      <c r="D104" s="26" t="n"/>
      <c r="E104" s="22">
        <f>IF(D104="","",IF(MONTH(D104)&lt;=3,"Q4",IF(MONTH(D104)&lt;=6,"Q1",IF(MONTH(D104)&lt;=9,"Q2","Q3"))))</f>
        <v/>
      </c>
      <c r="F104" s="23" t="n"/>
      <c r="G104" s="28" t="n"/>
      <c r="H104" s="28" t="n"/>
      <c r="I104" s="28" t="n"/>
      <c r="J104" s="28" t="n"/>
      <c r="K104" s="28" t="n"/>
      <c r="L104" s="28" t="n"/>
      <c r="M104" s="30">
        <f>IF(B104="","",SUMIFS('TDS Register'!$N$5:$N$1004,'TDS Register'!$V$5:$V$1004,B104))</f>
        <v/>
      </c>
      <c r="N104" s="30">
        <f>IF(B104="","",G104-M104)</f>
        <v/>
      </c>
      <c r="O104" s="22">
        <f>IF(B104="","",IF(M104&gt;G104,"OVER",IF(M104=0,"Unused",IF(M104=G104,"Fully Used","Partial"))))</f>
        <v/>
      </c>
      <c r="P104" s="22">
        <f>IF(B104="","",IF(SUMPRODUCT(('TDS Register'!$V$5:$V$1004=B104)*('TDS Register'!$B$5:$B$1004&lt;&gt;E104)*('TDS Register'!$B$5:$B$1004&lt;&gt;""))&gt;0,"Yes",""))</f>
        <v/>
      </c>
      <c r="Q104" s="19" t="n"/>
    </row>
    <row r="105">
      <c r="A105" s="22">
        <f>IF(B105="","",ROW()-4)</f>
        <v/>
      </c>
      <c r="B105" s="23" t="n"/>
      <c r="C105" s="23" t="n"/>
      <c r="D105" s="26" t="n"/>
      <c r="E105" s="22">
        <f>IF(D105="","",IF(MONTH(D105)&lt;=3,"Q4",IF(MONTH(D105)&lt;=6,"Q1",IF(MONTH(D105)&lt;=9,"Q2","Q3"))))</f>
        <v/>
      </c>
      <c r="F105" s="23" t="n"/>
      <c r="G105" s="28" t="n"/>
      <c r="H105" s="28" t="n"/>
      <c r="I105" s="28" t="n"/>
      <c r="J105" s="28" t="n"/>
      <c r="K105" s="28" t="n"/>
      <c r="L105" s="28" t="n"/>
      <c r="M105" s="30">
        <f>IF(B105="","",SUMIFS('TDS Register'!$N$5:$N$1004,'TDS Register'!$V$5:$V$1004,B105))</f>
        <v/>
      </c>
      <c r="N105" s="30">
        <f>IF(B105="","",G105-M105)</f>
        <v/>
      </c>
      <c r="O105" s="22">
        <f>IF(B105="","",IF(M105&gt;G105,"OVER",IF(M105=0,"Unused",IF(M105=G105,"Fully Used","Partial"))))</f>
        <v/>
      </c>
      <c r="P105" s="22">
        <f>IF(B105="","",IF(SUMPRODUCT(('TDS Register'!$V$5:$V$1004=B105)*('TDS Register'!$B$5:$B$1004&lt;&gt;E105)*('TDS Register'!$B$5:$B$1004&lt;&gt;""))&gt;0,"Yes",""))</f>
        <v/>
      </c>
      <c r="Q105" s="19" t="n"/>
    </row>
    <row r="106">
      <c r="A106" s="22">
        <f>IF(B106="","",ROW()-4)</f>
        <v/>
      </c>
      <c r="B106" s="23" t="n"/>
      <c r="C106" s="23" t="n"/>
      <c r="D106" s="26" t="n"/>
      <c r="E106" s="22">
        <f>IF(D106="","",IF(MONTH(D106)&lt;=3,"Q4",IF(MONTH(D106)&lt;=6,"Q1",IF(MONTH(D106)&lt;=9,"Q2","Q3"))))</f>
        <v/>
      </c>
      <c r="F106" s="23" t="n"/>
      <c r="G106" s="28" t="n"/>
      <c r="H106" s="28" t="n"/>
      <c r="I106" s="28" t="n"/>
      <c r="J106" s="28" t="n"/>
      <c r="K106" s="28" t="n"/>
      <c r="L106" s="28" t="n"/>
      <c r="M106" s="30">
        <f>IF(B106="","",SUMIFS('TDS Register'!$N$5:$N$1004,'TDS Register'!$V$5:$V$1004,B106))</f>
        <v/>
      </c>
      <c r="N106" s="30">
        <f>IF(B106="","",G106-M106)</f>
        <v/>
      </c>
      <c r="O106" s="22">
        <f>IF(B106="","",IF(M106&gt;G106,"OVER",IF(M106=0,"Unused",IF(M106=G106,"Fully Used","Partial"))))</f>
        <v/>
      </c>
      <c r="P106" s="22">
        <f>IF(B106="","",IF(SUMPRODUCT(('TDS Register'!$V$5:$V$1004=B106)*('TDS Register'!$B$5:$B$1004&lt;&gt;E106)*('TDS Register'!$B$5:$B$1004&lt;&gt;""))&gt;0,"Yes",""))</f>
        <v/>
      </c>
      <c r="Q106" s="19" t="n"/>
    </row>
    <row r="107">
      <c r="A107" s="22">
        <f>IF(B107="","",ROW()-4)</f>
        <v/>
      </c>
      <c r="B107" s="23" t="n"/>
      <c r="C107" s="23" t="n"/>
      <c r="D107" s="26" t="n"/>
      <c r="E107" s="22">
        <f>IF(D107="","",IF(MONTH(D107)&lt;=3,"Q4",IF(MONTH(D107)&lt;=6,"Q1",IF(MONTH(D107)&lt;=9,"Q2","Q3"))))</f>
        <v/>
      </c>
      <c r="F107" s="23" t="n"/>
      <c r="G107" s="28" t="n"/>
      <c r="H107" s="28" t="n"/>
      <c r="I107" s="28" t="n"/>
      <c r="J107" s="28" t="n"/>
      <c r="K107" s="28" t="n"/>
      <c r="L107" s="28" t="n"/>
      <c r="M107" s="30">
        <f>IF(B107="","",SUMIFS('TDS Register'!$N$5:$N$1004,'TDS Register'!$V$5:$V$1004,B107))</f>
        <v/>
      </c>
      <c r="N107" s="30">
        <f>IF(B107="","",G107-M107)</f>
        <v/>
      </c>
      <c r="O107" s="22">
        <f>IF(B107="","",IF(M107&gt;G107,"OVER",IF(M107=0,"Unused",IF(M107=G107,"Fully Used","Partial"))))</f>
        <v/>
      </c>
      <c r="P107" s="22">
        <f>IF(B107="","",IF(SUMPRODUCT(('TDS Register'!$V$5:$V$1004=B107)*('TDS Register'!$B$5:$B$1004&lt;&gt;E107)*('TDS Register'!$B$5:$B$1004&lt;&gt;""))&gt;0,"Yes",""))</f>
        <v/>
      </c>
      <c r="Q107" s="19" t="n"/>
    </row>
    <row r="108">
      <c r="A108" s="22">
        <f>IF(B108="","",ROW()-4)</f>
        <v/>
      </c>
      <c r="B108" s="23" t="n"/>
      <c r="C108" s="23" t="n"/>
      <c r="D108" s="26" t="n"/>
      <c r="E108" s="22">
        <f>IF(D108="","",IF(MONTH(D108)&lt;=3,"Q4",IF(MONTH(D108)&lt;=6,"Q1",IF(MONTH(D108)&lt;=9,"Q2","Q3"))))</f>
        <v/>
      </c>
      <c r="F108" s="23" t="n"/>
      <c r="G108" s="28" t="n"/>
      <c r="H108" s="28" t="n"/>
      <c r="I108" s="28" t="n"/>
      <c r="J108" s="28" t="n"/>
      <c r="K108" s="28" t="n"/>
      <c r="L108" s="28" t="n"/>
      <c r="M108" s="30">
        <f>IF(B108="","",SUMIFS('TDS Register'!$N$5:$N$1004,'TDS Register'!$V$5:$V$1004,B108))</f>
        <v/>
      </c>
      <c r="N108" s="30">
        <f>IF(B108="","",G108-M108)</f>
        <v/>
      </c>
      <c r="O108" s="22">
        <f>IF(B108="","",IF(M108&gt;G108,"OVER",IF(M108=0,"Unused",IF(M108=G108,"Fully Used","Partial"))))</f>
        <v/>
      </c>
      <c r="P108" s="22">
        <f>IF(B108="","",IF(SUMPRODUCT(('TDS Register'!$V$5:$V$1004=B108)*('TDS Register'!$B$5:$B$1004&lt;&gt;E108)*('TDS Register'!$B$5:$B$1004&lt;&gt;""))&gt;0,"Yes",""))</f>
        <v/>
      </c>
      <c r="Q108" s="19" t="n"/>
    </row>
    <row r="109">
      <c r="A109" s="22">
        <f>IF(B109="","",ROW()-4)</f>
        <v/>
      </c>
      <c r="B109" s="23" t="n"/>
      <c r="C109" s="23" t="n"/>
      <c r="D109" s="26" t="n"/>
      <c r="E109" s="22">
        <f>IF(D109="","",IF(MONTH(D109)&lt;=3,"Q4",IF(MONTH(D109)&lt;=6,"Q1",IF(MONTH(D109)&lt;=9,"Q2","Q3"))))</f>
        <v/>
      </c>
      <c r="F109" s="23" t="n"/>
      <c r="G109" s="28" t="n"/>
      <c r="H109" s="28" t="n"/>
      <c r="I109" s="28" t="n"/>
      <c r="J109" s="28" t="n"/>
      <c r="K109" s="28" t="n"/>
      <c r="L109" s="28" t="n"/>
      <c r="M109" s="30">
        <f>IF(B109="","",SUMIFS('TDS Register'!$N$5:$N$1004,'TDS Register'!$V$5:$V$1004,B109))</f>
        <v/>
      </c>
      <c r="N109" s="30">
        <f>IF(B109="","",G109-M109)</f>
        <v/>
      </c>
      <c r="O109" s="22">
        <f>IF(B109="","",IF(M109&gt;G109,"OVER",IF(M109=0,"Unused",IF(M109=G109,"Fully Used","Partial"))))</f>
        <v/>
      </c>
      <c r="P109" s="22">
        <f>IF(B109="","",IF(SUMPRODUCT(('TDS Register'!$V$5:$V$1004=B109)*('TDS Register'!$B$5:$B$1004&lt;&gt;E109)*('TDS Register'!$B$5:$B$1004&lt;&gt;""))&gt;0,"Yes",""))</f>
        <v/>
      </c>
      <c r="Q109" s="19" t="n"/>
    </row>
    <row r="110">
      <c r="A110" s="22">
        <f>IF(B110="","",ROW()-4)</f>
        <v/>
      </c>
      <c r="B110" s="23" t="n"/>
      <c r="C110" s="23" t="n"/>
      <c r="D110" s="26" t="n"/>
      <c r="E110" s="22">
        <f>IF(D110="","",IF(MONTH(D110)&lt;=3,"Q4",IF(MONTH(D110)&lt;=6,"Q1",IF(MONTH(D110)&lt;=9,"Q2","Q3"))))</f>
        <v/>
      </c>
      <c r="F110" s="23" t="n"/>
      <c r="G110" s="28" t="n"/>
      <c r="H110" s="28" t="n"/>
      <c r="I110" s="28" t="n"/>
      <c r="J110" s="28" t="n"/>
      <c r="K110" s="28" t="n"/>
      <c r="L110" s="28" t="n"/>
      <c r="M110" s="30">
        <f>IF(B110="","",SUMIFS('TDS Register'!$N$5:$N$1004,'TDS Register'!$V$5:$V$1004,B110))</f>
        <v/>
      </c>
      <c r="N110" s="30">
        <f>IF(B110="","",G110-M110)</f>
        <v/>
      </c>
      <c r="O110" s="22">
        <f>IF(B110="","",IF(M110&gt;G110,"OVER",IF(M110=0,"Unused",IF(M110=G110,"Fully Used","Partial"))))</f>
        <v/>
      </c>
      <c r="P110" s="22">
        <f>IF(B110="","",IF(SUMPRODUCT(('TDS Register'!$V$5:$V$1004=B110)*('TDS Register'!$B$5:$B$1004&lt;&gt;E110)*('TDS Register'!$B$5:$B$1004&lt;&gt;""))&gt;0,"Yes",""))</f>
        <v/>
      </c>
      <c r="Q110" s="19" t="n"/>
    </row>
    <row r="111">
      <c r="A111" s="22">
        <f>IF(B111="","",ROW()-4)</f>
        <v/>
      </c>
      <c r="B111" s="23" t="n"/>
      <c r="C111" s="23" t="n"/>
      <c r="D111" s="26" t="n"/>
      <c r="E111" s="22">
        <f>IF(D111="","",IF(MONTH(D111)&lt;=3,"Q4",IF(MONTH(D111)&lt;=6,"Q1",IF(MONTH(D111)&lt;=9,"Q2","Q3"))))</f>
        <v/>
      </c>
      <c r="F111" s="23" t="n"/>
      <c r="G111" s="28" t="n"/>
      <c r="H111" s="28" t="n"/>
      <c r="I111" s="28" t="n"/>
      <c r="J111" s="28" t="n"/>
      <c r="K111" s="28" t="n"/>
      <c r="L111" s="28" t="n"/>
      <c r="M111" s="30">
        <f>IF(B111="","",SUMIFS('TDS Register'!$N$5:$N$1004,'TDS Register'!$V$5:$V$1004,B111))</f>
        <v/>
      </c>
      <c r="N111" s="30">
        <f>IF(B111="","",G111-M111)</f>
        <v/>
      </c>
      <c r="O111" s="22">
        <f>IF(B111="","",IF(M111&gt;G111,"OVER",IF(M111=0,"Unused",IF(M111=G111,"Fully Used","Partial"))))</f>
        <v/>
      </c>
      <c r="P111" s="22">
        <f>IF(B111="","",IF(SUMPRODUCT(('TDS Register'!$V$5:$V$1004=B111)*('TDS Register'!$B$5:$B$1004&lt;&gt;E111)*('TDS Register'!$B$5:$B$1004&lt;&gt;""))&gt;0,"Yes",""))</f>
        <v/>
      </c>
      <c r="Q111" s="19" t="n"/>
    </row>
    <row r="112">
      <c r="A112" s="22">
        <f>IF(B112="","",ROW()-4)</f>
        <v/>
      </c>
      <c r="B112" s="23" t="n"/>
      <c r="C112" s="23" t="n"/>
      <c r="D112" s="26" t="n"/>
      <c r="E112" s="22">
        <f>IF(D112="","",IF(MONTH(D112)&lt;=3,"Q4",IF(MONTH(D112)&lt;=6,"Q1",IF(MONTH(D112)&lt;=9,"Q2","Q3"))))</f>
        <v/>
      </c>
      <c r="F112" s="23" t="n"/>
      <c r="G112" s="28" t="n"/>
      <c r="H112" s="28" t="n"/>
      <c r="I112" s="28" t="n"/>
      <c r="J112" s="28" t="n"/>
      <c r="K112" s="28" t="n"/>
      <c r="L112" s="28" t="n"/>
      <c r="M112" s="30">
        <f>IF(B112="","",SUMIFS('TDS Register'!$N$5:$N$1004,'TDS Register'!$V$5:$V$1004,B112))</f>
        <v/>
      </c>
      <c r="N112" s="30">
        <f>IF(B112="","",G112-M112)</f>
        <v/>
      </c>
      <c r="O112" s="22">
        <f>IF(B112="","",IF(M112&gt;G112,"OVER",IF(M112=0,"Unused",IF(M112=G112,"Fully Used","Partial"))))</f>
        <v/>
      </c>
      <c r="P112" s="22">
        <f>IF(B112="","",IF(SUMPRODUCT(('TDS Register'!$V$5:$V$1004=B112)*('TDS Register'!$B$5:$B$1004&lt;&gt;E112)*('TDS Register'!$B$5:$B$1004&lt;&gt;""))&gt;0,"Yes",""))</f>
        <v/>
      </c>
      <c r="Q112" s="19" t="n"/>
    </row>
    <row r="113">
      <c r="A113" s="22">
        <f>IF(B113="","",ROW()-4)</f>
        <v/>
      </c>
      <c r="B113" s="23" t="n"/>
      <c r="C113" s="23" t="n"/>
      <c r="D113" s="26" t="n"/>
      <c r="E113" s="22">
        <f>IF(D113="","",IF(MONTH(D113)&lt;=3,"Q4",IF(MONTH(D113)&lt;=6,"Q1",IF(MONTH(D113)&lt;=9,"Q2","Q3"))))</f>
        <v/>
      </c>
      <c r="F113" s="23" t="n"/>
      <c r="G113" s="28" t="n"/>
      <c r="H113" s="28" t="n"/>
      <c r="I113" s="28" t="n"/>
      <c r="J113" s="28" t="n"/>
      <c r="K113" s="28" t="n"/>
      <c r="L113" s="28" t="n"/>
      <c r="M113" s="30">
        <f>IF(B113="","",SUMIFS('TDS Register'!$N$5:$N$1004,'TDS Register'!$V$5:$V$1004,B113))</f>
        <v/>
      </c>
      <c r="N113" s="30">
        <f>IF(B113="","",G113-M113)</f>
        <v/>
      </c>
      <c r="O113" s="22">
        <f>IF(B113="","",IF(M113&gt;G113,"OVER",IF(M113=0,"Unused",IF(M113=G113,"Fully Used","Partial"))))</f>
        <v/>
      </c>
      <c r="P113" s="22">
        <f>IF(B113="","",IF(SUMPRODUCT(('TDS Register'!$V$5:$V$1004=B113)*('TDS Register'!$B$5:$B$1004&lt;&gt;E113)*('TDS Register'!$B$5:$B$1004&lt;&gt;""))&gt;0,"Yes",""))</f>
        <v/>
      </c>
      <c r="Q113" s="19" t="n"/>
    </row>
    <row r="114">
      <c r="A114" s="22">
        <f>IF(B114="","",ROW()-4)</f>
        <v/>
      </c>
      <c r="B114" s="23" t="n"/>
      <c r="C114" s="23" t="n"/>
      <c r="D114" s="26" t="n"/>
      <c r="E114" s="22">
        <f>IF(D114="","",IF(MONTH(D114)&lt;=3,"Q4",IF(MONTH(D114)&lt;=6,"Q1",IF(MONTH(D114)&lt;=9,"Q2","Q3"))))</f>
        <v/>
      </c>
      <c r="F114" s="23" t="n"/>
      <c r="G114" s="28" t="n"/>
      <c r="H114" s="28" t="n"/>
      <c r="I114" s="28" t="n"/>
      <c r="J114" s="28" t="n"/>
      <c r="K114" s="28" t="n"/>
      <c r="L114" s="28" t="n"/>
      <c r="M114" s="30">
        <f>IF(B114="","",SUMIFS('TDS Register'!$N$5:$N$1004,'TDS Register'!$V$5:$V$1004,B114))</f>
        <v/>
      </c>
      <c r="N114" s="30">
        <f>IF(B114="","",G114-M114)</f>
        <v/>
      </c>
      <c r="O114" s="22">
        <f>IF(B114="","",IF(M114&gt;G114,"OVER",IF(M114=0,"Unused",IF(M114=G114,"Fully Used","Partial"))))</f>
        <v/>
      </c>
      <c r="P114" s="22">
        <f>IF(B114="","",IF(SUMPRODUCT(('TDS Register'!$V$5:$V$1004=B114)*('TDS Register'!$B$5:$B$1004&lt;&gt;E114)*('TDS Register'!$B$5:$B$1004&lt;&gt;""))&gt;0,"Yes",""))</f>
        <v/>
      </c>
      <c r="Q114" s="19" t="n"/>
    </row>
    <row r="115">
      <c r="A115" s="22">
        <f>IF(B115="","",ROW()-4)</f>
        <v/>
      </c>
      <c r="B115" s="23" t="n"/>
      <c r="C115" s="23" t="n"/>
      <c r="D115" s="26" t="n"/>
      <c r="E115" s="22">
        <f>IF(D115="","",IF(MONTH(D115)&lt;=3,"Q4",IF(MONTH(D115)&lt;=6,"Q1",IF(MONTH(D115)&lt;=9,"Q2","Q3"))))</f>
        <v/>
      </c>
      <c r="F115" s="23" t="n"/>
      <c r="G115" s="28" t="n"/>
      <c r="H115" s="28" t="n"/>
      <c r="I115" s="28" t="n"/>
      <c r="J115" s="28" t="n"/>
      <c r="K115" s="28" t="n"/>
      <c r="L115" s="28" t="n"/>
      <c r="M115" s="30">
        <f>IF(B115="","",SUMIFS('TDS Register'!$N$5:$N$1004,'TDS Register'!$V$5:$V$1004,B115))</f>
        <v/>
      </c>
      <c r="N115" s="30">
        <f>IF(B115="","",G115-M115)</f>
        <v/>
      </c>
      <c r="O115" s="22">
        <f>IF(B115="","",IF(M115&gt;G115,"OVER",IF(M115=0,"Unused",IF(M115=G115,"Fully Used","Partial"))))</f>
        <v/>
      </c>
      <c r="P115" s="22">
        <f>IF(B115="","",IF(SUMPRODUCT(('TDS Register'!$V$5:$V$1004=B115)*('TDS Register'!$B$5:$B$1004&lt;&gt;E115)*('TDS Register'!$B$5:$B$1004&lt;&gt;""))&gt;0,"Yes",""))</f>
        <v/>
      </c>
      <c r="Q115" s="19" t="n"/>
    </row>
    <row r="116">
      <c r="A116" s="22">
        <f>IF(B116="","",ROW()-4)</f>
        <v/>
      </c>
      <c r="B116" s="23" t="n"/>
      <c r="C116" s="23" t="n"/>
      <c r="D116" s="26" t="n"/>
      <c r="E116" s="22">
        <f>IF(D116="","",IF(MONTH(D116)&lt;=3,"Q4",IF(MONTH(D116)&lt;=6,"Q1",IF(MONTH(D116)&lt;=9,"Q2","Q3"))))</f>
        <v/>
      </c>
      <c r="F116" s="23" t="n"/>
      <c r="G116" s="28" t="n"/>
      <c r="H116" s="28" t="n"/>
      <c r="I116" s="28" t="n"/>
      <c r="J116" s="28" t="n"/>
      <c r="K116" s="28" t="n"/>
      <c r="L116" s="28" t="n"/>
      <c r="M116" s="30">
        <f>IF(B116="","",SUMIFS('TDS Register'!$N$5:$N$1004,'TDS Register'!$V$5:$V$1004,B116))</f>
        <v/>
      </c>
      <c r="N116" s="30">
        <f>IF(B116="","",G116-M116)</f>
        <v/>
      </c>
      <c r="O116" s="22">
        <f>IF(B116="","",IF(M116&gt;G116,"OVER",IF(M116=0,"Unused",IF(M116=G116,"Fully Used","Partial"))))</f>
        <v/>
      </c>
      <c r="P116" s="22">
        <f>IF(B116="","",IF(SUMPRODUCT(('TDS Register'!$V$5:$V$1004=B116)*('TDS Register'!$B$5:$B$1004&lt;&gt;E116)*('TDS Register'!$B$5:$B$1004&lt;&gt;""))&gt;0,"Yes",""))</f>
        <v/>
      </c>
      <c r="Q116" s="19" t="n"/>
    </row>
    <row r="117">
      <c r="A117" s="22">
        <f>IF(B117="","",ROW()-4)</f>
        <v/>
      </c>
      <c r="B117" s="23" t="n"/>
      <c r="C117" s="23" t="n"/>
      <c r="D117" s="26" t="n"/>
      <c r="E117" s="22">
        <f>IF(D117="","",IF(MONTH(D117)&lt;=3,"Q4",IF(MONTH(D117)&lt;=6,"Q1",IF(MONTH(D117)&lt;=9,"Q2","Q3"))))</f>
        <v/>
      </c>
      <c r="F117" s="23" t="n"/>
      <c r="G117" s="28" t="n"/>
      <c r="H117" s="28" t="n"/>
      <c r="I117" s="28" t="n"/>
      <c r="J117" s="28" t="n"/>
      <c r="K117" s="28" t="n"/>
      <c r="L117" s="28" t="n"/>
      <c r="M117" s="30">
        <f>IF(B117="","",SUMIFS('TDS Register'!$N$5:$N$1004,'TDS Register'!$V$5:$V$1004,B117))</f>
        <v/>
      </c>
      <c r="N117" s="30">
        <f>IF(B117="","",G117-M117)</f>
        <v/>
      </c>
      <c r="O117" s="22">
        <f>IF(B117="","",IF(M117&gt;G117,"OVER",IF(M117=0,"Unused",IF(M117=G117,"Fully Used","Partial"))))</f>
        <v/>
      </c>
      <c r="P117" s="22">
        <f>IF(B117="","",IF(SUMPRODUCT(('TDS Register'!$V$5:$V$1004=B117)*('TDS Register'!$B$5:$B$1004&lt;&gt;E117)*('TDS Register'!$B$5:$B$1004&lt;&gt;""))&gt;0,"Yes",""))</f>
        <v/>
      </c>
      <c r="Q117" s="19" t="n"/>
    </row>
    <row r="118">
      <c r="A118" s="22">
        <f>IF(B118="","",ROW()-4)</f>
        <v/>
      </c>
      <c r="B118" s="23" t="n"/>
      <c r="C118" s="23" t="n"/>
      <c r="D118" s="26" t="n"/>
      <c r="E118" s="22">
        <f>IF(D118="","",IF(MONTH(D118)&lt;=3,"Q4",IF(MONTH(D118)&lt;=6,"Q1",IF(MONTH(D118)&lt;=9,"Q2","Q3"))))</f>
        <v/>
      </c>
      <c r="F118" s="23" t="n"/>
      <c r="G118" s="28" t="n"/>
      <c r="H118" s="28" t="n"/>
      <c r="I118" s="28" t="n"/>
      <c r="J118" s="28" t="n"/>
      <c r="K118" s="28" t="n"/>
      <c r="L118" s="28" t="n"/>
      <c r="M118" s="30">
        <f>IF(B118="","",SUMIFS('TDS Register'!$N$5:$N$1004,'TDS Register'!$V$5:$V$1004,B118))</f>
        <v/>
      </c>
      <c r="N118" s="30">
        <f>IF(B118="","",G118-M118)</f>
        <v/>
      </c>
      <c r="O118" s="22">
        <f>IF(B118="","",IF(M118&gt;G118,"OVER",IF(M118=0,"Unused",IF(M118=G118,"Fully Used","Partial"))))</f>
        <v/>
      </c>
      <c r="P118" s="22">
        <f>IF(B118="","",IF(SUMPRODUCT(('TDS Register'!$V$5:$V$1004=B118)*('TDS Register'!$B$5:$B$1004&lt;&gt;E118)*('TDS Register'!$B$5:$B$1004&lt;&gt;""))&gt;0,"Yes",""))</f>
        <v/>
      </c>
      <c r="Q118" s="19" t="n"/>
    </row>
    <row r="119">
      <c r="A119" s="22">
        <f>IF(B119="","",ROW()-4)</f>
        <v/>
      </c>
      <c r="B119" s="23" t="n"/>
      <c r="C119" s="23" t="n"/>
      <c r="D119" s="26" t="n"/>
      <c r="E119" s="22">
        <f>IF(D119="","",IF(MONTH(D119)&lt;=3,"Q4",IF(MONTH(D119)&lt;=6,"Q1",IF(MONTH(D119)&lt;=9,"Q2","Q3"))))</f>
        <v/>
      </c>
      <c r="F119" s="23" t="n"/>
      <c r="G119" s="28" t="n"/>
      <c r="H119" s="28" t="n"/>
      <c r="I119" s="28" t="n"/>
      <c r="J119" s="28" t="n"/>
      <c r="K119" s="28" t="n"/>
      <c r="L119" s="28" t="n"/>
      <c r="M119" s="30">
        <f>IF(B119="","",SUMIFS('TDS Register'!$N$5:$N$1004,'TDS Register'!$V$5:$V$1004,B119))</f>
        <v/>
      </c>
      <c r="N119" s="30">
        <f>IF(B119="","",G119-M119)</f>
        <v/>
      </c>
      <c r="O119" s="22">
        <f>IF(B119="","",IF(M119&gt;G119,"OVER",IF(M119=0,"Unused",IF(M119=G119,"Fully Used","Partial"))))</f>
        <v/>
      </c>
      <c r="P119" s="22">
        <f>IF(B119="","",IF(SUMPRODUCT(('TDS Register'!$V$5:$V$1004=B119)*('TDS Register'!$B$5:$B$1004&lt;&gt;E119)*('TDS Register'!$B$5:$B$1004&lt;&gt;""))&gt;0,"Yes",""))</f>
        <v/>
      </c>
      <c r="Q119" s="19" t="n"/>
    </row>
    <row r="120">
      <c r="A120" s="22">
        <f>IF(B120="","",ROW()-4)</f>
        <v/>
      </c>
      <c r="B120" s="23" t="n"/>
      <c r="C120" s="23" t="n"/>
      <c r="D120" s="26" t="n"/>
      <c r="E120" s="22">
        <f>IF(D120="","",IF(MONTH(D120)&lt;=3,"Q4",IF(MONTH(D120)&lt;=6,"Q1",IF(MONTH(D120)&lt;=9,"Q2","Q3"))))</f>
        <v/>
      </c>
      <c r="F120" s="23" t="n"/>
      <c r="G120" s="28" t="n"/>
      <c r="H120" s="28" t="n"/>
      <c r="I120" s="28" t="n"/>
      <c r="J120" s="28" t="n"/>
      <c r="K120" s="28" t="n"/>
      <c r="L120" s="28" t="n"/>
      <c r="M120" s="30">
        <f>IF(B120="","",SUMIFS('TDS Register'!$N$5:$N$1004,'TDS Register'!$V$5:$V$1004,B120))</f>
        <v/>
      </c>
      <c r="N120" s="30">
        <f>IF(B120="","",G120-M120)</f>
        <v/>
      </c>
      <c r="O120" s="22">
        <f>IF(B120="","",IF(M120&gt;G120,"OVER",IF(M120=0,"Unused",IF(M120=G120,"Fully Used","Partial"))))</f>
        <v/>
      </c>
      <c r="P120" s="22">
        <f>IF(B120="","",IF(SUMPRODUCT(('TDS Register'!$V$5:$V$1004=B120)*('TDS Register'!$B$5:$B$1004&lt;&gt;E120)*('TDS Register'!$B$5:$B$1004&lt;&gt;""))&gt;0,"Yes",""))</f>
        <v/>
      </c>
      <c r="Q120" s="19" t="n"/>
    </row>
    <row r="121">
      <c r="A121" s="22">
        <f>IF(B121="","",ROW()-4)</f>
        <v/>
      </c>
      <c r="B121" s="23" t="n"/>
      <c r="C121" s="23" t="n"/>
      <c r="D121" s="26" t="n"/>
      <c r="E121" s="22">
        <f>IF(D121="","",IF(MONTH(D121)&lt;=3,"Q4",IF(MONTH(D121)&lt;=6,"Q1",IF(MONTH(D121)&lt;=9,"Q2","Q3"))))</f>
        <v/>
      </c>
      <c r="F121" s="23" t="n"/>
      <c r="G121" s="28" t="n"/>
      <c r="H121" s="28" t="n"/>
      <c r="I121" s="28" t="n"/>
      <c r="J121" s="28" t="n"/>
      <c r="K121" s="28" t="n"/>
      <c r="L121" s="28" t="n"/>
      <c r="M121" s="30">
        <f>IF(B121="","",SUMIFS('TDS Register'!$N$5:$N$1004,'TDS Register'!$V$5:$V$1004,B121))</f>
        <v/>
      </c>
      <c r="N121" s="30">
        <f>IF(B121="","",G121-M121)</f>
        <v/>
      </c>
      <c r="O121" s="22">
        <f>IF(B121="","",IF(M121&gt;G121,"OVER",IF(M121=0,"Unused",IF(M121=G121,"Fully Used","Partial"))))</f>
        <v/>
      </c>
      <c r="P121" s="22">
        <f>IF(B121="","",IF(SUMPRODUCT(('TDS Register'!$V$5:$V$1004=B121)*('TDS Register'!$B$5:$B$1004&lt;&gt;E121)*('TDS Register'!$B$5:$B$1004&lt;&gt;""))&gt;0,"Yes",""))</f>
        <v/>
      </c>
      <c r="Q121" s="19" t="n"/>
    </row>
    <row r="122">
      <c r="A122" s="22">
        <f>IF(B122="","",ROW()-4)</f>
        <v/>
      </c>
      <c r="B122" s="23" t="n"/>
      <c r="C122" s="23" t="n"/>
      <c r="D122" s="26" t="n"/>
      <c r="E122" s="22">
        <f>IF(D122="","",IF(MONTH(D122)&lt;=3,"Q4",IF(MONTH(D122)&lt;=6,"Q1",IF(MONTH(D122)&lt;=9,"Q2","Q3"))))</f>
        <v/>
      </c>
      <c r="F122" s="23" t="n"/>
      <c r="G122" s="28" t="n"/>
      <c r="H122" s="28" t="n"/>
      <c r="I122" s="28" t="n"/>
      <c r="J122" s="28" t="n"/>
      <c r="K122" s="28" t="n"/>
      <c r="L122" s="28" t="n"/>
      <c r="M122" s="30">
        <f>IF(B122="","",SUMIFS('TDS Register'!$N$5:$N$1004,'TDS Register'!$V$5:$V$1004,B122))</f>
        <v/>
      </c>
      <c r="N122" s="30">
        <f>IF(B122="","",G122-M122)</f>
        <v/>
      </c>
      <c r="O122" s="22">
        <f>IF(B122="","",IF(M122&gt;G122,"OVER",IF(M122=0,"Unused",IF(M122=G122,"Fully Used","Partial"))))</f>
        <v/>
      </c>
      <c r="P122" s="22">
        <f>IF(B122="","",IF(SUMPRODUCT(('TDS Register'!$V$5:$V$1004=B122)*('TDS Register'!$B$5:$B$1004&lt;&gt;E122)*('TDS Register'!$B$5:$B$1004&lt;&gt;""))&gt;0,"Yes",""))</f>
        <v/>
      </c>
      <c r="Q122" s="19" t="n"/>
    </row>
    <row r="123">
      <c r="A123" s="22">
        <f>IF(B123="","",ROW()-4)</f>
        <v/>
      </c>
      <c r="B123" s="23" t="n"/>
      <c r="C123" s="23" t="n"/>
      <c r="D123" s="26" t="n"/>
      <c r="E123" s="22">
        <f>IF(D123="","",IF(MONTH(D123)&lt;=3,"Q4",IF(MONTH(D123)&lt;=6,"Q1",IF(MONTH(D123)&lt;=9,"Q2","Q3"))))</f>
        <v/>
      </c>
      <c r="F123" s="23" t="n"/>
      <c r="G123" s="28" t="n"/>
      <c r="H123" s="28" t="n"/>
      <c r="I123" s="28" t="n"/>
      <c r="J123" s="28" t="n"/>
      <c r="K123" s="28" t="n"/>
      <c r="L123" s="28" t="n"/>
      <c r="M123" s="30">
        <f>IF(B123="","",SUMIFS('TDS Register'!$N$5:$N$1004,'TDS Register'!$V$5:$V$1004,B123))</f>
        <v/>
      </c>
      <c r="N123" s="30">
        <f>IF(B123="","",G123-M123)</f>
        <v/>
      </c>
      <c r="O123" s="22">
        <f>IF(B123="","",IF(M123&gt;G123,"OVER",IF(M123=0,"Unused",IF(M123=G123,"Fully Used","Partial"))))</f>
        <v/>
      </c>
      <c r="P123" s="22">
        <f>IF(B123="","",IF(SUMPRODUCT(('TDS Register'!$V$5:$V$1004=B123)*('TDS Register'!$B$5:$B$1004&lt;&gt;E123)*('TDS Register'!$B$5:$B$1004&lt;&gt;""))&gt;0,"Yes",""))</f>
        <v/>
      </c>
      <c r="Q123" s="19" t="n"/>
    </row>
    <row r="124">
      <c r="A124" s="22">
        <f>IF(B124="","",ROW()-4)</f>
        <v/>
      </c>
      <c r="B124" s="23" t="n"/>
      <c r="C124" s="23" t="n"/>
      <c r="D124" s="26" t="n"/>
      <c r="E124" s="22">
        <f>IF(D124="","",IF(MONTH(D124)&lt;=3,"Q4",IF(MONTH(D124)&lt;=6,"Q1",IF(MONTH(D124)&lt;=9,"Q2","Q3"))))</f>
        <v/>
      </c>
      <c r="F124" s="23" t="n"/>
      <c r="G124" s="28" t="n"/>
      <c r="H124" s="28" t="n"/>
      <c r="I124" s="28" t="n"/>
      <c r="J124" s="28" t="n"/>
      <c r="K124" s="28" t="n"/>
      <c r="L124" s="28" t="n"/>
      <c r="M124" s="30">
        <f>IF(B124="","",SUMIFS('TDS Register'!$N$5:$N$1004,'TDS Register'!$V$5:$V$1004,B124))</f>
        <v/>
      </c>
      <c r="N124" s="30">
        <f>IF(B124="","",G124-M124)</f>
        <v/>
      </c>
      <c r="O124" s="22">
        <f>IF(B124="","",IF(M124&gt;G124,"OVER",IF(M124=0,"Unused",IF(M124=G124,"Fully Used","Partial"))))</f>
        <v/>
      </c>
      <c r="P124" s="22">
        <f>IF(B124="","",IF(SUMPRODUCT(('TDS Register'!$V$5:$V$1004=B124)*('TDS Register'!$B$5:$B$1004&lt;&gt;E124)*('TDS Register'!$B$5:$B$1004&lt;&gt;""))&gt;0,"Yes",""))</f>
        <v/>
      </c>
      <c r="Q124" s="19" t="n"/>
    </row>
  </sheetData>
  <sheetProtection selectLockedCells="0" selectUnlockedCells="0" sheet="1" objects="0" insertRows="1" insertHyperlinks="1" autoFilter="1" scenarios="0" formatColumns="1" deleteColumns="1" insertColumns="1" pivotTables="1" deleteRows="1" formatCells="1" formatRows="1" sort="1" password="BBBC"/>
  <mergeCells count="2">
    <mergeCell ref="A2:Q2"/>
    <mergeCell ref="A1:Q1"/>
  </mergeCells>
  <conditionalFormatting sqref="O5:O124">
    <cfRule type="cellIs" priority="1" operator="equal" dxfId="0">
      <formula>"Fully Used"</formula>
    </cfRule>
    <cfRule type="cellIs" priority="2" operator="equal" dxfId="2">
      <formula>"Partial"</formula>
    </cfRule>
    <cfRule type="cellIs" priority="3" operator="equal" dxfId="1">
      <formula>"OVER"</formula>
    </cfRule>
  </conditionalFormatting>
  <dataValidations count="1">
    <dataValidation sqref="F5:F124" showDropDown="0" showInputMessage="0" showErrorMessage="0" allowBlank="1" type="list">
      <formula1>='Rate Master'!$B$5:$B$16</formula1>
    </dataValidation>
  </dataValidations>
  <printOptions horizontalCentered="1"/>
  <pageMargins left="0.4" right="0.4" top="0.6" bottom="0.5" header="0.5" footer="0.5"/>
  <pageSetup orientation="landscape" fitToWidth="1"/>
  <headerFooter>
    <oddHeader>&amp;C&amp;K1E3A8A&amp;"Calibri,Bold"&amp;12 calcguru.in &amp;"Calibri,Regular"&amp;10 | Prepared by CA Tirumalesh</oddHeader>
    <oddFooter>&amp;L&amp;"Calibri,Italic"&amp;9 calcguru.in&amp;C&amp;"Calibri,Regular"&amp;9 Page &amp;P of &amp;N&amp;R&amp;"Calibri,Italic"&amp;9 Prepared by CA Tirumalesh</oddFooter>
    <evenHeader/>
    <evenFooter/>
    <firstHeader/>
    <firstFooter/>
  </headerFooter>
</worksheet>
</file>

<file path=xl/worksheets/sheet6.xml><?xml version="1.0" encoding="utf-8"?>
<worksheet xmlns="http://schemas.openxmlformats.org/spreadsheetml/2006/main">
  <sheetPr>
    <tabColor rgb="000891B2"/>
    <outlinePr summaryBelow="1" summaryRight="1"/>
    <pageSetUpPr/>
  </sheetPr>
  <dimension ref="B2:G31"/>
  <sheetViews>
    <sheetView showGridLines="0" workbookViewId="0">
      <selection activeCell="A1" sqref="A1"/>
    </sheetView>
  </sheetViews>
  <sheetFormatPr baseColWidth="8" defaultRowHeight="15"/>
  <cols>
    <col width="4" customWidth="1" min="1" max="1"/>
    <col width="12" customWidth="1" min="2" max="2"/>
    <col width="18" customWidth="1" min="3" max="3"/>
    <col width="18" customWidth="1" min="4" max="4"/>
    <col width="18" customWidth="1" min="5" max="5"/>
    <col width="18" customWidth="1" min="6" max="6"/>
    <col width="14" customWidth="1" min="7" max="7"/>
  </cols>
  <sheetData>
    <row r="2" ht="36" customHeight="1">
      <c r="B2" s="1" t="inlineStr">
        <is>
          <t>Summary &amp; Interest</t>
        </is>
      </c>
    </row>
    <row r="4" ht="24" customHeight="1">
      <c r="B4" s="3" t="inlineStr">
        <is>
          <t>A.  Quarter-wise Bird's-eye</t>
        </is>
      </c>
    </row>
    <row r="5" ht="32" customHeight="1">
      <c r="B5" s="21" t="inlineStr">
        <is>
          <t>Quarter</t>
        </is>
      </c>
      <c r="C5" s="21" t="inlineStr">
        <is>
          <t>Invoiced (Basic)</t>
        </is>
      </c>
      <c r="D5" s="21" t="inlineStr">
        <is>
          <t>TDS Deducted</t>
        </is>
      </c>
      <c r="E5" s="21" t="inlineStr">
        <is>
          <t>TDS Deposited</t>
        </is>
      </c>
      <c r="F5" s="21" t="inlineStr">
        <is>
          <t>Interest 201(1A)</t>
        </is>
      </c>
      <c r="G5" s="21" t="inlineStr">
        <is>
          <t>Open</t>
        </is>
      </c>
    </row>
    <row r="6">
      <c r="B6" s="33" t="inlineStr">
        <is>
          <t>Q1</t>
        </is>
      </c>
      <c r="C6" s="30">
        <f>SUMIFS('TDS Register'!$I$5:$I$1004,'TDS Register'!$B$5:$B$1004,"Q1")</f>
        <v/>
      </c>
      <c r="D6" s="30">
        <f>SUMIFS('TDS Register'!$N$5:$N$1004,'TDS Register'!$B$5:$B$1004,"Q1")</f>
        <v/>
      </c>
      <c r="E6" s="30">
        <f>SUMIFS('Challan Master'!$H$5:$H$124,'Challan Master'!$E$5:$E$124,"Q1")</f>
        <v/>
      </c>
      <c r="F6" s="30">
        <f>SUMIFS('Challan Master'!$K$5:$K$124,'Challan Master'!$E$5:$E$124,"Q1")</f>
        <v/>
      </c>
      <c r="G6" s="30">
        <f>D6-E6</f>
        <v/>
      </c>
    </row>
    <row r="7">
      <c r="B7" s="33" t="inlineStr">
        <is>
          <t>Q2</t>
        </is>
      </c>
      <c r="C7" s="30">
        <f>SUMIFS('TDS Register'!$I$5:$I$1004,'TDS Register'!$B$5:$B$1004,"Q2")</f>
        <v/>
      </c>
      <c r="D7" s="30">
        <f>SUMIFS('TDS Register'!$N$5:$N$1004,'TDS Register'!$B$5:$B$1004,"Q2")</f>
        <v/>
      </c>
      <c r="E7" s="30">
        <f>SUMIFS('Challan Master'!$H$5:$H$124,'Challan Master'!$E$5:$E$124,"Q2")</f>
        <v/>
      </c>
      <c r="F7" s="30">
        <f>SUMIFS('Challan Master'!$K$5:$K$124,'Challan Master'!$E$5:$E$124,"Q2")</f>
        <v/>
      </c>
      <c r="G7" s="30">
        <f>D7-E7</f>
        <v/>
      </c>
    </row>
    <row r="8">
      <c r="B8" s="33" t="inlineStr">
        <is>
          <t>Q3</t>
        </is>
      </c>
      <c r="C8" s="30">
        <f>SUMIFS('TDS Register'!$I$5:$I$1004,'TDS Register'!$B$5:$B$1004,"Q3")</f>
        <v/>
      </c>
      <c r="D8" s="30">
        <f>SUMIFS('TDS Register'!$N$5:$N$1004,'TDS Register'!$B$5:$B$1004,"Q3")</f>
        <v/>
      </c>
      <c r="E8" s="30">
        <f>SUMIFS('Challan Master'!$H$5:$H$124,'Challan Master'!$E$5:$E$124,"Q3")</f>
        <v/>
      </c>
      <c r="F8" s="30">
        <f>SUMIFS('Challan Master'!$K$5:$K$124,'Challan Master'!$E$5:$E$124,"Q3")</f>
        <v/>
      </c>
      <c r="G8" s="30">
        <f>D8-E8</f>
        <v/>
      </c>
    </row>
    <row r="9">
      <c r="B9" s="33" t="inlineStr">
        <is>
          <t>Q4</t>
        </is>
      </c>
      <c r="C9" s="30">
        <f>SUMIFS('TDS Register'!$I$5:$I$1004,'TDS Register'!$B$5:$B$1004,"Q4")</f>
        <v/>
      </c>
      <c r="D9" s="30">
        <f>SUMIFS('TDS Register'!$N$5:$N$1004,'TDS Register'!$B$5:$B$1004,"Q4")</f>
        <v/>
      </c>
      <c r="E9" s="30">
        <f>SUMIFS('Challan Master'!$H$5:$H$124,'Challan Master'!$E$5:$E$124,"Q4")</f>
        <v/>
      </c>
      <c r="F9" s="30">
        <f>SUMIFS('Challan Master'!$K$5:$K$124,'Challan Master'!$E$5:$E$124,"Q4")</f>
        <v/>
      </c>
      <c r="G9" s="30">
        <f>D9-E9</f>
        <v/>
      </c>
    </row>
    <row r="10" ht="24" customHeight="1">
      <c r="B10" s="21" t="inlineStr">
        <is>
          <t>FY TOTAL</t>
        </is>
      </c>
      <c r="C10" s="34">
        <f>SUM(C6:C9)</f>
        <v/>
      </c>
      <c r="D10" s="34">
        <f>SUM(D6:D9)</f>
        <v/>
      </c>
      <c r="E10" s="34">
        <f>SUM(E6:E9)</f>
        <v/>
      </c>
      <c r="F10" s="34">
        <f>SUM(F6:F9)</f>
        <v/>
      </c>
      <c r="G10" s="34">
        <f>SUM(G6:G9)</f>
        <v/>
      </c>
    </row>
    <row r="12" ht="24" customHeight="1">
      <c r="B12" s="3" t="inlineStr">
        <is>
          <t>B.  Reconciliation Panel</t>
        </is>
      </c>
    </row>
    <row r="13">
      <c r="B13" s="35" t="inlineStr">
        <is>
          <t>Total Invoice Value (incl. GST)</t>
        </is>
      </c>
      <c r="F13" s="36">
        <f>SUM('TDS Register'!$L$5:$L$1004)</f>
        <v/>
      </c>
    </row>
    <row r="14">
      <c r="B14" s="35" t="inlineStr">
        <is>
          <t>Total TDS Deducted</t>
        </is>
      </c>
      <c r="F14" s="36">
        <f>SUM('TDS Register'!$N$5:$N$1004)</f>
        <v/>
      </c>
    </row>
    <row r="15">
      <c r="B15" s="35" t="inlineStr">
        <is>
          <t>Total TDS Deposited (from Challans)</t>
        </is>
      </c>
      <c r="F15" s="36">
        <f>SUM('Challan Master'!$H$5:$H$124)</f>
        <v/>
      </c>
    </row>
    <row r="16">
      <c r="B16" s="35" t="inlineStr">
        <is>
          <t>TDS Pending (Deducted - Deposited)</t>
        </is>
      </c>
      <c r="F16" s="36">
        <f>SUM('TDS Register'!$N$5:$N$1004)-SUM('Challan Master'!$H$5:$H$124)</f>
        <v/>
      </c>
    </row>
    <row r="17">
      <c r="B17" s="35" t="inlineStr">
        <is>
          <t>Unmapped TDS (Deducted but no Challan No.)</t>
        </is>
      </c>
      <c r="F17" s="36">
        <f>SUMPRODUCT(('TDS Register'!$N$5:$N$1004&lt;&gt;"")*('TDS Register'!$N$5:$N$1004&lt;&gt;0)*('TDS Register'!$V$5:$V$1004=""))</f>
        <v/>
      </c>
    </row>
    <row r="18">
      <c r="B18" s="35" t="inlineStr">
        <is>
          <t>Bank-Match Mismatches (CHECK rows)</t>
        </is>
      </c>
      <c r="F18" s="36">
        <f>COUNTIF('TDS Register'!$S$5:$S$1004,"CHECK")</f>
        <v/>
      </c>
    </row>
    <row r="19">
      <c r="B19" s="35" t="inlineStr">
        <is>
          <t>Active Vendors used</t>
        </is>
      </c>
      <c r="F19" s="36">
        <f>SUMPRODUCT(('TDS Register'!$E$5:$E$1004&lt;&gt;"")/COUNTIF('TDS Register'!$E$5:$E$1004,'TDS Register'!$E$5:$E$1004&amp;""))</f>
        <v/>
      </c>
    </row>
    <row r="22" ht="24" customHeight="1">
      <c r="B22" s="3" t="inlineStr">
        <is>
          <t>C.  Interest u/s 201(1A) - Reference</t>
        </is>
      </c>
    </row>
    <row r="23" ht="18" customHeight="1">
      <c r="B23" s="15" t="inlineStr">
        <is>
          <t>Interest applies in two cases:</t>
        </is>
      </c>
    </row>
    <row r="24" ht="18" customHeight="1">
      <c r="B24" s="15" t="inlineStr">
        <is>
          <t xml:space="preserve">  (i) Late deduction: 1% per month from date TDS was deductible to date actually deducted.</t>
        </is>
      </c>
    </row>
    <row r="25" ht="18" customHeight="1">
      <c r="B25" s="15" t="inlineStr">
        <is>
          <t xml:space="preserve">  (ii) Late deposit: 1.5% per month from date deducted to date deposited (after due date).</t>
        </is>
      </c>
    </row>
    <row r="26" ht="18" customHeight="1">
      <c r="B26" s="15" t="inlineStr">
        <is>
          <t>TDS deposit due date: 7th of the following month. For March: 30 April.</t>
        </is>
      </c>
    </row>
    <row r="27" ht="18" customHeight="1">
      <c r="B27" s="15" t="inlineStr">
        <is>
          <t>Quarterly return due dates - Q1: 31-Jul | Q2: 31-Oct | Q3: 31-Jan | Q4: 31-May.</t>
        </is>
      </c>
    </row>
    <row r="28" ht="18" customHeight="1">
      <c r="B28" s="15" t="inlineStr">
        <is>
          <t>Late filing fee u/s 234E: Rs 200 per day, capped at TDS amount.</t>
        </is>
      </c>
    </row>
    <row r="29" ht="18" customHeight="1">
      <c r="B29" s="15" t="inlineStr">
        <is>
          <t>Enter actual interest paid via challan in Challan Master col K. It rolls into Block A above.</t>
        </is>
      </c>
    </row>
    <row r="31">
      <c r="B31" s="16" t="inlineStr">
        <is>
          <t>calcguru.in  /  Prepared by CA Tirumalesh</t>
        </is>
      </c>
    </row>
  </sheetData>
  <sheetProtection selectLockedCells="0" selectUnlockedCells="0" sheet="1" objects="0" insertRows="1" insertHyperlinks="1" autoFilter="1" scenarios="0" formatColumns="1" deleteColumns="1" insertColumns="1" pivotTables="1" deleteRows="1" formatCells="1" formatRows="1" sort="1" password="BBBC"/>
  <mergeCells count="19">
    <mergeCell ref="B2:G2"/>
    <mergeCell ref="B23:G23"/>
    <mergeCell ref="B15:E15"/>
    <mergeCell ref="B29:G29"/>
    <mergeCell ref="B28:G28"/>
    <mergeCell ref="B16:E16"/>
    <mergeCell ref="B24:G24"/>
    <mergeCell ref="B18:E18"/>
    <mergeCell ref="B4:G4"/>
    <mergeCell ref="B26:G26"/>
    <mergeCell ref="B25:G25"/>
    <mergeCell ref="B14:E14"/>
    <mergeCell ref="B17:E17"/>
    <mergeCell ref="B22:G22"/>
    <mergeCell ref="B13:E13"/>
    <mergeCell ref="B31:G31"/>
    <mergeCell ref="B27:G27"/>
    <mergeCell ref="B12:G12"/>
    <mergeCell ref="B19:E19"/>
  </mergeCells>
  <printOptions horizontalCentered="1"/>
  <pageMargins left="0.4" right="0.4" top="0.6" bottom="0.5" header="0.5" footer="0.5"/>
  <pageSetup orientation="landscape" fitToWidth="1"/>
  <headerFooter>
    <oddHeader>&amp;C&amp;K1E3A8A&amp;"Calibri,Bold"&amp;12 calcguru.in &amp;"Calibri,Regular"&amp;10 | Prepared by CA Tirumalesh</oddHeader>
    <oddFooter>&amp;L&amp;"Calibri,Italic"&amp;9 calcguru.in&amp;C&amp;"Calibri,Regular"&amp;9 Page &amp;P of &amp;N&amp;R&amp;"Calibri,Italic"&amp;9 Prepared by CA Tirumalesh</oddFooter>
    <evenHeader/>
    <evenFooter/>
    <firstHeader/>
    <firstFooter/>
  </headerFooter>
</worksheet>
</file>

<file path=xl/worksheets/sheet7.xml><?xml version="1.0" encoding="utf-8"?>
<worksheet xmlns="http://schemas.openxmlformats.org/spreadsheetml/2006/main">
  <sheetPr>
    <tabColor rgb="00BE185D"/>
    <outlinePr summaryBelow="1" summaryRight="1"/>
    <pageSetUpPr/>
  </sheetPr>
  <dimension ref="B2:K76"/>
  <sheetViews>
    <sheetView showGridLines="0" workbookViewId="0">
      <selection activeCell="A1" sqref="A1"/>
    </sheetView>
  </sheetViews>
  <sheetFormatPr baseColWidth="8" defaultRowHeight="15"/>
  <cols>
    <col width="4" customWidth="1" min="1" max="1"/>
    <col width="5" customWidth="1" min="2" max="2"/>
    <col width="26" customWidth="1" min="3" max="3"/>
    <col width="14" customWidth="1" min="4" max="4"/>
    <col width="14" customWidth="1" min="5" max="5"/>
    <col width="16" customWidth="1" min="6" max="6"/>
    <col width="14" customWidth="1" min="7" max="7"/>
    <col width="16" customWidth="1" min="8" max="8"/>
    <col width="16" customWidth="1" min="9" max="9"/>
    <col width="14" customWidth="1" min="10" max="10"/>
    <col width="14" customWidth="1" min="11" max="11"/>
  </cols>
  <sheetData>
    <row r="2" ht="36" customHeight="1">
      <c r="B2" s="1" t="inlineStr">
        <is>
          <t>Annual Reports - FY 2026-27</t>
        </is>
      </c>
    </row>
    <row r="3">
      <c r="B3" s="17" t="inlineStr">
        <is>
          <t>Two consolidated reports for audit documentation. Auto-rolled from TDS Register + Challan Master.</t>
        </is>
      </c>
    </row>
    <row r="5" ht="24" customHeight="1">
      <c r="B5" s="3" t="inlineStr">
        <is>
          <t>Report 1.  Party-wise Consolidated (FY)</t>
        </is>
      </c>
    </row>
    <row r="6" ht="36" customHeight="1">
      <c r="B6" s="21" t="inlineStr">
        <is>
          <t>Sr.</t>
        </is>
      </c>
      <c r="C6" s="21" t="inlineStr">
        <is>
          <t>Vendor Name</t>
        </is>
      </c>
      <c r="D6" s="21" t="inlineStr">
        <is>
          <t>PAN</t>
        </is>
      </c>
      <c r="E6" s="21" t="inlineStr">
        <is>
          <t>Section</t>
        </is>
      </c>
      <c r="F6" s="21" t="inlineStr">
        <is>
          <t>Total Basic</t>
        </is>
      </c>
      <c r="G6" s="21" t="inlineStr">
        <is>
          <t>Total GST</t>
        </is>
      </c>
      <c r="H6" s="21" t="inlineStr">
        <is>
          <t>Total Invoice</t>
        </is>
      </c>
      <c r="I6" s="21" t="inlineStr">
        <is>
          <t>Total TDS Deducted</t>
        </is>
      </c>
      <c r="J6" s="21" t="inlineStr">
        <is>
          <t>Status</t>
        </is>
      </c>
    </row>
    <row r="7">
      <c r="B7" s="22">
        <f>IF('Vendor Master'!B5="","",ROW()-6)</f>
        <v/>
      </c>
      <c r="C7" s="20">
        <f>IF('Vendor Master'!B5="","",'Vendor Master'!B5)</f>
        <v/>
      </c>
      <c r="D7" s="22">
        <f>IF('Vendor Master'!C5="","",'Vendor Master'!C5)</f>
        <v/>
      </c>
      <c r="E7" s="22">
        <f>IF('Vendor Master'!E5="","",'Vendor Master'!E5)</f>
        <v/>
      </c>
      <c r="F7" s="30">
        <f>IF(C7="","",SUMIFS('TDS Register'!$I$5:$I$1004,'TDS Register'!$E$5:$E$1004,C7))</f>
        <v/>
      </c>
      <c r="G7" s="30">
        <f>IF(C7="","",SUMIFS('TDS Register'!$K$5:$K$1004,'TDS Register'!$E$5:$E$1004,C7))</f>
        <v/>
      </c>
      <c r="H7" s="30">
        <f>IF(C7="","",SUMIFS('TDS Register'!$L$5:$L$1004,'TDS Register'!$E$5:$E$1004,C7))</f>
        <v/>
      </c>
      <c r="I7" s="30">
        <f>IF(C7="","",SUMIFS('TDS Register'!$N$5:$N$1004,'TDS Register'!$E$5:$E$1004,C7))</f>
        <v/>
      </c>
      <c r="J7" s="22">
        <f>IF(C7="","",IF(I7=0,"No transactions","Active"))</f>
        <v/>
      </c>
    </row>
    <row r="8">
      <c r="B8" s="22">
        <f>IF('Vendor Master'!B6="","",ROW()-6)</f>
        <v/>
      </c>
      <c r="C8" s="20">
        <f>IF('Vendor Master'!B6="","",'Vendor Master'!B6)</f>
        <v/>
      </c>
      <c r="D8" s="22">
        <f>IF('Vendor Master'!C6="","",'Vendor Master'!C6)</f>
        <v/>
      </c>
      <c r="E8" s="22">
        <f>IF('Vendor Master'!E6="","",'Vendor Master'!E6)</f>
        <v/>
      </c>
      <c r="F8" s="30">
        <f>IF(C8="","",SUMIFS('TDS Register'!$I$5:$I$1004,'TDS Register'!$E$5:$E$1004,C8))</f>
        <v/>
      </c>
      <c r="G8" s="30">
        <f>IF(C8="","",SUMIFS('TDS Register'!$K$5:$K$1004,'TDS Register'!$E$5:$E$1004,C8))</f>
        <v/>
      </c>
      <c r="H8" s="30">
        <f>IF(C8="","",SUMIFS('TDS Register'!$L$5:$L$1004,'TDS Register'!$E$5:$E$1004,C8))</f>
        <v/>
      </c>
      <c r="I8" s="30">
        <f>IF(C8="","",SUMIFS('TDS Register'!$N$5:$N$1004,'TDS Register'!$E$5:$E$1004,C8))</f>
        <v/>
      </c>
      <c r="J8" s="22">
        <f>IF(C8="","",IF(I8=0,"No transactions","Active"))</f>
        <v/>
      </c>
    </row>
    <row r="9">
      <c r="B9" s="22">
        <f>IF('Vendor Master'!B7="","",ROW()-6)</f>
        <v/>
      </c>
      <c r="C9" s="20">
        <f>IF('Vendor Master'!B7="","",'Vendor Master'!B7)</f>
        <v/>
      </c>
      <c r="D9" s="22">
        <f>IF('Vendor Master'!C7="","",'Vendor Master'!C7)</f>
        <v/>
      </c>
      <c r="E9" s="22">
        <f>IF('Vendor Master'!E7="","",'Vendor Master'!E7)</f>
        <v/>
      </c>
      <c r="F9" s="30">
        <f>IF(C9="","",SUMIFS('TDS Register'!$I$5:$I$1004,'TDS Register'!$E$5:$E$1004,C9))</f>
        <v/>
      </c>
      <c r="G9" s="30">
        <f>IF(C9="","",SUMIFS('TDS Register'!$K$5:$K$1004,'TDS Register'!$E$5:$E$1004,C9))</f>
        <v/>
      </c>
      <c r="H9" s="30">
        <f>IF(C9="","",SUMIFS('TDS Register'!$L$5:$L$1004,'TDS Register'!$E$5:$E$1004,C9))</f>
        <v/>
      </c>
      <c r="I9" s="30">
        <f>IF(C9="","",SUMIFS('TDS Register'!$N$5:$N$1004,'TDS Register'!$E$5:$E$1004,C9))</f>
        <v/>
      </c>
      <c r="J9" s="22">
        <f>IF(C9="","",IF(I9=0,"No transactions","Active"))</f>
        <v/>
      </c>
    </row>
    <row r="10">
      <c r="B10" s="22">
        <f>IF('Vendor Master'!B8="","",ROW()-6)</f>
        <v/>
      </c>
      <c r="C10" s="20">
        <f>IF('Vendor Master'!B8="","",'Vendor Master'!B8)</f>
        <v/>
      </c>
      <c r="D10" s="22">
        <f>IF('Vendor Master'!C8="","",'Vendor Master'!C8)</f>
        <v/>
      </c>
      <c r="E10" s="22">
        <f>IF('Vendor Master'!E8="","",'Vendor Master'!E8)</f>
        <v/>
      </c>
      <c r="F10" s="30">
        <f>IF(C10="","",SUMIFS('TDS Register'!$I$5:$I$1004,'TDS Register'!$E$5:$E$1004,C10))</f>
        <v/>
      </c>
      <c r="G10" s="30">
        <f>IF(C10="","",SUMIFS('TDS Register'!$K$5:$K$1004,'TDS Register'!$E$5:$E$1004,C10))</f>
        <v/>
      </c>
      <c r="H10" s="30">
        <f>IF(C10="","",SUMIFS('TDS Register'!$L$5:$L$1004,'TDS Register'!$E$5:$E$1004,C10))</f>
        <v/>
      </c>
      <c r="I10" s="30">
        <f>IF(C10="","",SUMIFS('TDS Register'!$N$5:$N$1004,'TDS Register'!$E$5:$E$1004,C10))</f>
        <v/>
      </c>
      <c r="J10" s="22">
        <f>IF(C10="","",IF(I10=0,"No transactions","Active"))</f>
        <v/>
      </c>
    </row>
    <row r="11">
      <c r="B11" s="22">
        <f>IF('Vendor Master'!B9="","",ROW()-6)</f>
        <v/>
      </c>
      <c r="C11" s="20">
        <f>IF('Vendor Master'!B9="","",'Vendor Master'!B9)</f>
        <v/>
      </c>
      <c r="D11" s="22">
        <f>IF('Vendor Master'!C9="","",'Vendor Master'!C9)</f>
        <v/>
      </c>
      <c r="E11" s="22">
        <f>IF('Vendor Master'!E9="","",'Vendor Master'!E9)</f>
        <v/>
      </c>
      <c r="F11" s="30">
        <f>IF(C11="","",SUMIFS('TDS Register'!$I$5:$I$1004,'TDS Register'!$E$5:$E$1004,C11))</f>
        <v/>
      </c>
      <c r="G11" s="30">
        <f>IF(C11="","",SUMIFS('TDS Register'!$K$5:$K$1004,'TDS Register'!$E$5:$E$1004,C11))</f>
        <v/>
      </c>
      <c r="H11" s="30">
        <f>IF(C11="","",SUMIFS('TDS Register'!$L$5:$L$1004,'TDS Register'!$E$5:$E$1004,C11))</f>
        <v/>
      </c>
      <c r="I11" s="30">
        <f>IF(C11="","",SUMIFS('TDS Register'!$N$5:$N$1004,'TDS Register'!$E$5:$E$1004,C11))</f>
        <v/>
      </c>
      <c r="J11" s="22">
        <f>IF(C11="","",IF(I11=0,"No transactions","Active"))</f>
        <v/>
      </c>
    </row>
    <row r="12">
      <c r="B12" s="22">
        <f>IF('Vendor Master'!B10="","",ROW()-6)</f>
        <v/>
      </c>
      <c r="C12" s="20">
        <f>IF('Vendor Master'!B10="","",'Vendor Master'!B10)</f>
        <v/>
      </c>
      <c r="D12" s="22">
        <f>IF('Vendor Master'!C10="","",'Vendor Master'!C10)</f>
        <v/>
      </c>
      <c r="E12" s="22">
        <f>IF('Vendor Master'!E10="","",'Vendor Master'!E10)</f>
        <v/>
      </c>
      <c r="F12" s="30">
        <f>IF(C12="","",SUMIFS('TDS Register'!$I$5:$I$1004,'TDS Register'!$E$5:$E$1004,C12))</f>
        <v/>
      </c>
      <c r="G12" s="30">
        <f>IF(C12="","",SUMIFS('TDS Register'!$K$5:$K$1004,'TDS Register'!$E$5:$E$1004,C12))</f>
        <v/>
      </c>
      <c r="H12" s="30">
        <f>IF(C12="","",SUMIFS('TDS Register'!$L$5:$L$1004,'TDS Register'!$E$5:$E$1004,C12))</f>
        <v/>
      </c>
      <c r="I12" s="30">
        <f>IF(C12="","",SUMIFS('TDS Register'!$N$5:$N$1004,'TDS Register'!$E$5:$E$1004,C12))</f>
        <v/>
      </c>
      <c r="J12" s="22">
        <f>IF(C12="","",IF(I12=0,"No transactions","Active"))</f>
        <v/>
      </c>
    </row>
    <row r="13">
      <c r="B13" s="22">
        <f>IF('Vendor Master'!B11="","",ROW()-6)</f>
        <v/>
      </c>
      <c r="C13" s="20">
        <f>IF('Vendor Master'!B11="","",'Vendor Master'!B11)</f>
        <v/>
      </c>
      <c r="D13" s="22">
        <f>IF('Vendor Master'!C11="","",'Vendor Master'!C11)</f>
        <v/>
      </c>
      <c r="E13" s="22">
        <f>IF('Vendor Master'!E11="","",'Vendor Master'!E11)</f>
        <v/>
      </c>
      <c r="F13" s="30">
        <f>IF(C13="","",SUMIFS('TDS Register'!$I$5:$I$1004,'TDS Register'!$E$5:$E$1004,C13))</f>
        <v/>
      </c>
      <c r="G13" s="30">
        <f>IF(C13="","",SUMIFS('TDS Register'!$K$5:$K$1004,'TDS Register'!$E$5:$E$1004,C13))</f>
        <v/>
      </c>
      <c r="H13" s="30">
        <f>IF(C13="","",SUMIFS('TDS Register'!$L$5:$L$1004,'TDS Register'!$E$5:$E$1004,C13))</f>
        <v/>
      </c>
      <c r="I13" s="30">
        <f>IF(C13="","",SUMIFS('TDS Register'!$N$5:$N$1004,'TDS Register'!$E$5:$E$1004,C13))</f>
        <v/>
      </c>
      <c r="J13" s="22">
        <f>IF(C13="","",IF(I13=0,"No transactions","Active"))</f>
        <v/>
      </c>
    </row>
    <row r="14">
      <c r="B14" s="22">
        <f>IF('Vendor Master'!B12="","",ROW()-6)</f>
        <v/>
      </c>
      <c r="C14" s="20">
        <f>IF('Vendor Master'!B12="","",'Vendor Master'!B12)</f>
        <v/>
      </c>
      <c r="D14" s="22">
        <f>IF('Vendor Master'!C12="","",'Vendor Master'!C12)</f>
        <v/>
      </c>
      <c r="E14" s="22">
        <f>IF('Vendor Master'!E12="","",'Vendor Master'!E12)</f>
        <v/>
      </c>
      <c r="F14" s="30">
        <f>IF(C14="","",SUMIFS('TDS Register'!$I$5:$I$1004,'TDS Register'!$E$5:$E$1004,C14))</f>
        <v/>
      </c>
      <c r="G14" s="30">
        <f>IF(C14="","",SUMIFS('TDS Register'!$K$5:$K$1004,'TDS Register'!$E$5:$E$1004,C14))</f>
        <v/>
      </c>
      <c r="H14" s="30">
        <f>IF(C14="","",SUMIFS('TDS Register'!$L$5:$L$1004,'TDS Register'!$E$5:$E$1004,C14))</f>
        <v/>
      </c>
      <c r="I14" s="30">
        <f>IF(C14="","",SUMIFS('TDS Register'!$N$5:$N$1004,'TDS Register'!$E$5:$E$1004,C14))</f>
        <v/>
      </c>
      <c r="J14" s="22">
        <f>IF(C14="","",IF(I14=0,"No transactions","Active"))</f>
        <v/>
      </c>
    </row>
    <row r="15">
      <c r="B15" s="22">
        <f>IF('Vendor Master'!B13="","",ROW()-6)</f>
        <v/>
      </c>
      <c r="C15" s="20">
        <f>IF('Vendor Master'!B13="","",'Vendor Master'!B13)</f>
        <v/>
      </c>
      <c r="D15" s="22">
        <f>IF('Vendor Master'!C13="","",'Vendor Master'!C13)</f>
        <v/>
      </c>
      <c r="E15" s="22">
        <f>IF('Vendor Master'!E13="","",'Vendor Master'!E13)</f>
        <v/>
      </c>
      <c r="F15" s="30">
        <f>IF(C15="","",SUMIFS('TDS Register'!$I$5:$I$1004,'TDS Register'!$E$5:$E$1004,C15))</f>
        <v/>
      </c>
      <c r="G15" s="30">
        <f>IF(C15="","",SUMIFS('TDS Register'!$K$5:$K$1004,'TDS Register'!$E$5:$E$1004,C15))</f>
        <v/>
      </c>
      <c r="H15" s="30">
        <f>IF(C15="","",SUMIFS('TDS Register'!$L$5:$L$1004,'TDS Register'!$E$5:$E$1004,C15))</f>
        <v/>
      </c>
      <c r="I15" s="30">
        <f>IF(C15="","",SUMIFS('TDS Register'!$N$5:$N$1004,'TDS Register'!$E$5:$E$1004,C15))</f>
        <v/>
      </c>
      <c r="J15" s="22">
        <f>IF(C15="","",IF(I15=0,"No transactions","Active"))</f>
        <v/>
      </c>
    </row>
    <row r="16">
      <c r="B16" s="22">
        <f>IF('Vendor Master'!B14="","",ROW()-6)</f>
        <v/>
      </c>
      <c r="C16" s="20">
        <f>IF('Vendor Master'!B14="","",'Vendor Master'!B14)</f>
        <v/>
      </c>
      <c r="D16" s="22">
        <f>IF('Vendor Master'!C14="","",'Vendor Master'!C14)</f>
        <v/>
      </c>
      <c r="E16" s="22">
        <f>IF('Vendor Master'!E14="","",'Vendor Master'!E14)</f>
        <v/>
      </c>
      <c r="F16" s="30">
        <f>IF(C16="","",SUMIFS('TDS Register'!$I$5:$I$1004,'TDS Register'!$E$5:$E$1004,C16))</f>
        <v/>
      </c>
      <c r="G16" s="30">
        <f>IF(C16="","",SUMIFS('TDS Register'!$K$5:$K$1004,'TDS Register'!$E$5:$E$1004,C16))</f>
        <v/>
      </c>
      <c r="H16" s="30">
        <f>IF(C16="","",SUMIFS('TDS Register'!$L$5:$L$1004,'TDS Register'!$E$5:$E$1004,C16))</f>
        <v/>
      </c>
      <c r="I16" s="30">
        <f>IF(C16="","",SUMIFS('TDS Register'!$N$5:$N$1004,'TDS Register'!$E$5:$E$1004,C16))</f>
        <v/>
      </c>
      <c r="J16" s="22">
        <f>IF(C16="","",IF(I16=0,"No transactions","Active"))</f>
        <v/>
      </c>
    </row>
    <row r="17">
      <c r="B17" s="22">
        <f>IF('Vendor Master'!B15="","",ROW()-6)</f>
        <v/>
      </c>
      <c r="C17" s="20">
        <f>IF('Vendor Master'!B15="","",'Vendor Master'!B15)</f>
        <v/>
      </c>
      <c r="D17" s="22">
        <f>IF('Vendor Master'!C15="","",'Vendor Master'!C15)</f>
        <v/>
      </c>
      <c r="E17" s="22">
        <f>IF('Vendor Master'!E15="","",'Vendor Master'!E15)</f>
        <v/>
      </c>
      <c r="F17" s="30">
        <f>IF(C17="","",SUMIFS('TDS Register'!$I$5:$I$1004,'TDS Register'!$E$5:$E$1004,C17))</f>
        <v/>
      </c>
      <c r="G17" s="30">
        <f>IF(C17="","",SUMIFS('TDS Register'!$K$5:$K$1004,'TDS Register'!$E$5:$E$1004,C17))</f>
        <v/>
      </c>
      <c r="H17" s="30">
        <f>IF(C17="","",SUMIFS('TDS Register'!$L$5:$L$1004,'TDS Register'!$E$5:$E$1004,C17))</f>
        <v/>
      </c>
      <c r="I17" s="30">
        <f>IF(C17="","",SUMIFS('TDS Register'!$N$5:$N$1004,'TDS Register'!$E$5:$E$1004,C17))</f>
        <v/>
      </c>
      <c r="J17" s="22">
        <f>IF(C17="","",IF(I17=0,"No transactions","Active"))</f>
        <v/>
      </c>
    </row>
    <row r="18">
      <c r="B18" s="22">
        <f>IF('Vendor Master'!B16="","",ROW()-6)</f>
        <v/>
      </c>
      <c r="C18" s="20">
        <f>IF('Vendor Master'!B16="","",'Vendor Master'!B16)</f>
        <v/>
      </c>
      <c r="D18" s="22">
        <f>IF('Vendor Master'!C16="","",'Vendor Master'!C16)</f>
        <v/>
      </c>
      <c r="E18" s="22">
        <f>IF('Vendor Master'!E16="","",'Vendor Master'!E16)</f>
        <v/>
      </c>
      <c r="F18" s="30">
        <f>IF(C18="","",SUMIFS('TDS Register'!$I$5:$I$1004,'TDS Register'!$E$5:$E$1004,C18))</f>
        <v/>
      </c>
      <c r="G18" s="30">
        <f>IF(C18="","",SUMIFS('TDS Register'!$K$5:$K$1004,'TDS Register'!$E$5:$E$1004,C18))</f>
        <v/>
      </c>
      <c r="H18" s="30">
        <f>IF(C18="","",SUMIFS('TDS Register'!$L$5:$L$1004,'TDS Register'!$E$5:$E$1004,C18))</f>
        <v/>
      </c>
      <c r="I18" s="30">
        <f>IF(C18="","",SUMIFS('TDS Register'!$N$5:$N$1004,'TDS Register'!$E$5:$E$1004,C18))</f>
        <v/>
      </c>
      <c r="J18" s="22">
        <f>IF(C18="","",IF(I18=0,"No transactions","Active"))</f>
        <v/>
      </c>
    </row>
    <row r="19">
      <c r="B19" s="22">
        <f>IF('Vendor Master'!B17="","",ROW()-6)</f>
        <v/>
      </c>
      <c r="C19" s="20">
        <f>IF('Vendor Master'!B17="","",'Vendor Master'!B17)</f>
        <v/>
      </c>
      <c r="D19" s="22">
        <f>IF('Vendor Master'!C17="","",'Vendor Master'!C17)</f>
        <v/>
      </c>
      <c r="E19" s="22">
        <f>IF('Vendor Master'!E17="","",'Vendor Master'!E17)</f>
        <v/>
      </c>
      <c r="F19" s="30">
        <f>IF(C19="","",SUMIFS('TDS Register'!$I$5:$I$1004,'TDS Register'!$E$5:$E$1004,C19))</f>
        <v/>
      </c>
      <c r="G19" s="30">
        <f>IF(C19="","",SUMIFS('TDS Register'!$K$5:$K$1004,'TDS Register'!$E$5:$E$1004,C19))</f>
        <v/>
      </c>
      <c r="H19" s="30">
        <f>IF(C19="","",SUMIFS('TDS Register'!$L$5:$L$1004,'TDS Register'!$E$5:$E$1004,C19))</f>
        <v/>
      </c>
      <c r="I19" s="30">
        <f>IF(C19="","",SUMIFS('TDS Register'!$N$5:$N$1004,'TDS Register'!$E$5:$E$1004,C19))</f>
        <v/>
      </c>
      <c r="J19" s="22">
        <f>IF(C19="","",IF(I19=0,"No transactions","Active"))</f>
        <v/>
      </c>
    </row>
    <row r="20">
      <c r="B20" s="22">
        <f>IF('Vendor Master'!B18="","",ROW()-6)</f>
        <v/>
      </c>
      <c r="C20" s="20">
        <f>IF('Vendor Master'!B18="","",'Vendor Master'!B18)</f>
        <v/>
      </c>
      <c r="D20" s="22">
        <f>IF('Vendor Master'!C18="","",'Vendor Master'!C18)</f>
        <v/>
      </c>
      <c r="E20" s="22">
        <f>IF('Vendor Master'!E18="","",'Vendor Master'!E18)</f>
        <v/>
      </c>
      <c r="F20" s="30">
        <f>IF(C20="","",SUMIFS('TDS Register'!$I$5:$I$1004,'TDS Register'!$E$5:$E$1004,C20))</f>
        <v/>
      </c>
      <c r="G20" s="30">
        <f>IF(C20="","",SUMIFS('TDS Register'!$K$5:$K$1004,'TDS Register'!$E$5:$E$1004,C20))</f>
        <v/>
      </c>
      <c r="H20" s="30">
        <f>IF(C20="","",SUMIFS('TDS Register'!$L$5:$L$1004,'TDS Register'!$E$5:$E$1004,C20))</f>
        <v/>
      </c>
      <c r="I20" s="30">
        <f>IF(C20="","",SUMIFS('TDS Register'!$N$5:$N$1004,'TDS Register'!$E$5:$E$1004,C20))</f>
        <v/>
      </c>
      <c r="J20" s="22">
        <f>IF(C20="","",IF(I20=0,"No transactions","Active"))</f>
        <v/>
      </c>
    </row>
    <row r="21">
      <c r="B21" s="22">
        <f>IF('Vendor Master'!B19="","",ROW()-6)</f>
        <v/>
      </c>
      <c r="C21" s="20">
        <f>IF('Vendor Master'!B19="","",'Vendor Master'!B19)</f>
        <v/>
      </c>
      <c r="D21" s="22">
        <f>IF('Vendor Master'!C19="","",'Vendor Master'!C19)</f>
        <v/>
      </c>
      <c r="E21" s="22">
        <f>IF('Vendor Master'!E19="","",'Vendor Master'!E19)</f>
        <v/>
      </c>
      <c r="F21" s="30">
        <f>IF(C21="","",SUMIFS('TDS Register'!$I$5:$I$1004,'TDS Register'!$E$5:$E$1004,C21))</f>
        <v/>
      </c>
      <c r="G21" s="30">
        <f>IF(C21="","",SUMIFS('TDS Register'!$K$5:$K$1004,'TDS Register'!$E$5:$E$1004,C21))</f>
        <v/>
      </c>
      <c r="H21" s="30">
        <f>IF(C21="","",SUMIFS('TDS Register'!$L$5:$L$1004,'TDS Register'!$E$5:$E$1004,C21))</f>
        <v/>
      </c>
      <c r="I21" s="30">
        <f>IF(C21="","",SUMIFS('TDS Register'!$N$5:$N$1004,'TDS Register'!$E$5:$E$1004,C21))</f>
        <v/>
      </c>
      <c r="J21" s="22">
        <f>IF(C21="","",IF(I21=0,"No transactions","Active"))</f>
        <v/>
      </c>
    </row>
    <row r="22">
      <c r="B22" s="22">
        <f>IF('Vendor Master'!B20="","",ROW()-6)</f>
        <v/>
      </c>
      <c r="C22" s="20">
        <f>IF('Vendor Master'!B20="","",'Vendor Master'!B20)</f>
        <v/>
      </c>
      <c r="D22" s="22">
        <f>IF('Vendor Master'!C20="","",'Vendor Master'!C20)</f>
        <v/>
      </c>
      <c r="E22" s="22">
        <f>IF('Vendor Master'!E20="","",'Vendor Master'!E20)</f>
        <v/>
      </c>
      <c r="F22" s="30">
        <f>IF(C22="","",SUMIFS('TDS Register'!$I$5:$I$1004,'TDS Register'!$E$5:$E$1004,C22))</f>
        <v/>
      </c>
      <c r="G22" s="30">
        <f>IF(C22="","",SUMIFS('TDS Register'!$K$5:$K$1004,'TDS Register'!$E$5:$E$1004,C22))</f>
        <v/>
      </c>
      <c r="H22" s="30">
        <f>IF(C22="","",SUMIFS('TDS Register'!$L$5:$L$1004,'TDS Register'!$E$5:$E$1004,C22))</f>
        <v/>
      </c>
      <c r="I22" s="30">
        <f>IF(C22="","",SUMIFS('TDS Register'!$N$5:$N$1004,'TDS Register'!$E$5:$E$1004,C22))</f>
        <v/>
      </c>
      <c r="J22" s="22">
        <f>IF(C22="","",IF(I22=0,"No transactions","Active"))</f>
        <v/>
      </c>
    </row>
    <row r="23">
      <c r="B23" s="22">
        <f>IF('Vendor Master'!B21="","",ROW()-6)</f>
        <v/>
      </c>
      <c r="C23" s="20">
        <f>IF('Vendor Master'!B21="","",'Vendor Master'!B21)</f>
        <v/>
      </c>
      <c r="D23" s="22">
        <f>IF('Vendor Master'!C21="","",'Vendor Master'!C21)</f>
        <v/>
      </c>
      <c r="E23" s="22">
        <f>IF('Vendor Master'!E21="","",'Vendor Master'!E21)</f>
        <v/>
      </c>
      <c r="F23" s="30">
        <f>IF(C23="","",SUMIFS('TDS Register'!$I$5:$I$1004,'TDS Register'!$E$5:$E$1004,C23))</f>
        <v/>
      </c>
      <c r="G23" s="30">
        <f>IF(C23="","",SUMIFS('TDS Register'!$K$5:$K$1004,'TDS Register'!$E$5:$E$1004,C23))</f>
        <v/>
      </c>
      <c r="H23" s="30">
        <f>IF(C23="","",SUMIFS('TDS Register'!$L$5:$L$1004,'TDS Register'!$E$5:$E$1004,C23))</f>
        <v/>
      </c>
      <c r="I23" s="30">
        <f>IF(C23="","",SUMIFS('TDS Register'!$N$5:$N$1004,'TDS Register'!$E$5:$E$1004,C23))</f>
        <v/>
      </c>
      <c r="J23" s="22">
        <f>IF(C23="","",IF(I23=0,"No transactions","Active"))</f>
        <v/>
      </c>
    </row>
    <row r="24">
      <c r="B24" s="22">
        <f>IF('Vendor Master'!B22="","",ROW()-6)</f>
        <v/>
      </c>
      <c r="C24" s="20">
        <f>IF('Vendor Master'!B22="","",'Vendor Master'!B22)</f>
        <v/>
      </c>
      <c r="D24" s="22">
        <f>IF('Vendor Master'!C22="","",'Vendor Master'!C22)</f>
        <v/>
      </c>
      <c r="E24" s="22">
        <f>IF('Vendor Master'!E22="","",'Vendor Master'!E22)</f>
        <v/>
      </c>
      <c r="F24" s="30">
        <f>IF(C24="","",SUMIFS('TDS Register'!$I$5:$I$1004,'TDS Register'!$E$5:$E$1004,C24))</f>
        <v/>
      </c>
      <c r="G24" s="30">
        <f>IF(C24="","",SUMIFS('TDS Register'!$K$5:$K$1004,'TDS Register'!$E$5:$E$1004,C24))</f>
        <v/>
      </c>
      <c r="H24" s="30">
        <f>IF(C24="","",SUMIFS('TDS Register'!$L$5:$L$1004,'TDS Register'!$E$5:$E$1004,C24))</f>
        <v/>
      </c>
      <c r="I24" s="30">
        <f>IF(C24="","",SUMIFS('TDS Register'!$N$5:$N$1004,'TDS Register'!$E$5:$E$1004,C24))</f>
        <v/>
      </c>
      <c r="J24" s="22">
        <f>IF(C24="","",IF(I24=0,"No transactions","Active"))</f>
        <v/>
      </c>
    </row>
    <row r="25">
      <c r="B25" s="22">
        <f>IF('Vendor Master'!B23="","",ROW()-6)</f>
        <v/>
      </c>
      <c r="C25" s="20">
        <f>IF('Vendor Master'!B23="","",'Vendor Master'!B23)</f>
        <v/>
      </c>
      <c r="D25" s="22">
        <f>IF('Vendor Master'!C23="","",'Vendor Master'!C23)</f>
        <v/>
      </c>
      <c r="E25" s="22">
        <f>IF('Vendor Master'!E23="","",'Vendor Master'!E23)</f>
        <v/>
      </c>
      <c r="F25" s="30">
        <f>IF(C25="","",SUMIFS('TDS Register'!$I$5:$I$1004,'TDS Register'!$E$5:$E$1004,C25))</f>
        <v/>
      </c>
      <c r="G25" s="30">
        <f>IF(C25="","",SUMIFS('TDS Register'!$K$5:$K$1004,'TDS Register'!$E$5:$E$1004,C25))</f>
        <v/>
      </c>
      <c r="H25" s="30">
        <f>IF(C25="","",SUMIFS('TDS Register'!$L$5:$L$1004,'TDS Register'!$E$5:$E$1004,C25))</f>
        <v/>
      </c>
      <c r="I25" s="30">
        <f>IF(C25="","",SUMIFS('TDS Register'!$N$5:$N$1004,'TDS Register'!$E$5:$E$1004,C25))</f>
        <v/>
      </c>
      <c r="J25" s="22">
        <f>IF(C25="","",IF(I25=0,"No transactions","Active"))</f>
        <v/>
      </c>
    </row>
    <row r="26">
      <c r="B26" s="22">
        <f>IF('Vendor Master'!B24="","",ROW()-6)</f>
        <v/>
      </c>
      <c r="C26" s="20">
        <f>IF('Vendor Master'!B24="","",'Vendor Master'!B24)</f>
        <v/>
      </c>
      <c r="D26" s="22">
        <f>IF('Vendor Master'!C24="","",'Vendor Master'!C24)</f>
        <v/>
      </c>
      <c r="E26" s="22">
        <f>IF('Vendor Master'!E24="","",'Vendor Master'!E24)</f>
        <v/>
      </c>
      <c r="F26" s="30">
        <f>IF(C26="","",SUMIFS('TDS Register'!$I$5:$I$1004,'TDS Register'!$E$5:$E$1004,C26))</f>
        <v/>
      </c>
      <c r="G26" s="30">
        <f>IF(C26="","",SUMIFS('TDS Register'!$K$5:$K$1004,'TDS Register'!$E$5:$E$1004,C26))</f>
        <v/>
      </c>
      <c r="H26" s="30">
        <f>IF(C26="","",SUMIFS('TDS Register'!$L$5:$L$1004,'TDS Register'!$E$5:$E$1004,C26))</f>
        <v/>
      </c>
      <c r="I26" s="30">
        <f>IF(C26="","",SUMIFS('TDS Register'!$N$5:$N$1004,'TDS Register'!$E$5:$E$1004,C26))</f>
        <v/>
      </c>
      <c r="J26" s="22">
        <f>IF(C26="","",IF(I26=0,"No transactions","Active"))</f>
        <v/>
      </c>
    </row>
    <row r="27">
      <c r="B27" s="22">
        <f>IF('Vendor Master'!B25="","",ROW()-6)</f>
        <v/>
      </c>
      <c r="C27" s="20">
        <f>IF('Vendor Master'!B25="","",'Vendor Master'!B25)</f>
        <v/>
      </c>
      <c r="D27" s="22">
        <f>IF('Vendor Master'!C25="","",'Vendor Master'!C25)</f>
        <v/>
      </c>
      <c r="E27" s="22">
        <f>IF('Vendor Master'!E25="","",'Vendor Master'!E25)</f>
        <v/>
      </c>
      <c r="F27" s="30">
        <f>IF(C27="","",SUMIFS('TDS Register'!$I$5:$I$1004,'TDS Register'!$E$5:$E$1004,C27))</f>
        <v/>
      </c>
      <c r="G27" s="30">
        <f>IF(C27="","",SUMIFS('TDS Register'!$K$5:$K$1004,'TDS Register'!$E$5:$E$1004,C27))</f>
        <v/>
      </c>
      <c r="H27" s="30">
        <f>IF(C27="","",SUMIFS('TDS Register'!$L$5:$L$1004,'TDS Register'!$E$5:$E$1004,C27))</f>
        <v/>
      </c>
      <c r="I27" s="30">
        <f>IF(C27="","",SUMIFS('TDS Register'!$N$5:$N$1004,'TDS Register'!$E$5:$E$1004,C27))</f>
        <v/>
      </c>
      <c r="J27" s="22">
        <f>IF(C27="","",IF(I27=0,"No transactions","Active"))</f>
        <v/>
      </c>
    </row>
    <row r="28">
      <c r="B28" s="22">
        <f>IF('Vendor Master'!B26="","",ROW()-6)</f>
        <v/>
      </c>
      <c r="C28" s="20">
        <f>IF('Vendor Master'!B26="","",'Vendor Master'!B26)</f>
        <v/>
      </c>
      <c r="D28" s="22">
        <f>IF('Vendor Master'!C26="","",'Vendor Master'!C26)</f>
        <v/>
      </c>
      <c r="E28" s="22">
        <f>IF('Vendor Master'!E26="","",'Vendor Master'!E26)</f>
        <v/>
      </c>
      <c r="F28" s="30">
        <f>IF(C28="","",SUMIFS('TDS Register'!$I$5:$I$1004,'TDS Register'!$E$5:$E$1004,C28))</f>
        <v/>
      </c>
      <c r="G28" s="30">
        <f>IF(C28="","",SUMIFS('TDS Register'!$K$5:$K$1004,'TDS Register'!$E$5:$E$1004,C28))</f>
        <v/>
      </c>
      <c r="H28" s="30">
        <f>IF(C28="","",SUMIFS('TDS Register'!$L$5:$L$1004,'TDS Register'!$E$5:$E$1004,C28))</f>
        <v/>
      </c>
      <c r="I28" s="30">
        <f>IF(C28="","",SUMIFS('TDS Register'!$N$5:$N$1004,'TDS Register'!$E$5:$E$1004,C28))</f>
        <v/>
      </c>
      <c r="J28" s="22">
        <f>IF(C28="","",IF(I28=0,"No transactions","Active"))</f>
        <v/>
      </c>
    </row>
    <row r="29">
      <c r="B29" s="22">
        <f>IF('Vendor Master'!B27="","",ROW()-6)</f>
        <v/>
      </c>
      <c r="C29" s="20">
        <f>IF('Vendor Master'!B27="","",'Vendor Master'!B27)</f>
        <v/>
      </c>
      <c r="D29" s="22">
        <f>IF('Vendor Master'!C27="","",'Vendor Master'!C27)</f>
        <v/>
      </c>
      <c r="E29" s="22">
        <f>IF('Vendor Master'!E27="","",'Vendor Master'!E27)</f>
        <v/>
      </c>
      <c r="F29" s="30">
        <f>IF(C29="","",SUMIFS('TDS Register'!$I$5:$I$1004,'TDS Register'!$E$5:$E$1004,C29))</f>
        <v/>
      </c>
      <c r="G29" s="30">
        <f>IF(C29="","",SUMIFS('TDS Register'!$K$5:$K$1004,'TDS Register'!$E$5:$E$1004,C29))</f>
        <v/>
      </c>
      <c r="H29" s="30">
        <f>IF(C29="","",SUMIFS('TDS Register'!$L$5:$L$1004,'TDS Register'!$E$5:$E$1004,C29))</f>
        <v/>
      </c>
      <c r="I29" s="30">
        <f>IF(C29="","",SUMIFS('TDS Register'!$N$5:$N$1004,'TDS Register'!$E$5:$E$1004,C29))</f>
        <v/>
      </c>
      <c r="J29" s="22">
        <f>IF(C29="","",IF(I29=0,"No transactions","Active"))</f>
        <v/>
      </c>
    </row>
    <row r="30">
      <c r="B30" s="22">
        <f>IF('Vendor Master'!B28="","",ROW()-6)</f>
        <v/>
      </c>
      <c r="C30" s="20">
        <f>IF('Vendor Master'!B28="","",'Vendor Master'!B28)</f>
        <v/>
      </c>
      <c r="D30" s="22">
        <f>IF('Vendor Master'!C28="","",'Vendor Master'!C28)</f>
        <v/>
      </c>
      <c r="E30" s="22">
        <f>IF('Vendor Master'!E28="","",'Vendor Master'!E28)</f>
        <v/>
      </c>
      <c r="F30" s="30">
        <f>IF(C30="","",SUMIFS('TDS Register'!$I$5:$I$1004,'TDS Register'!$E$5:$E$1004,C30))</f>
        <v/>
      </c>
      <c r="G30" s="30">
        <f>IF(C30="","",SUMIFS('TDS Register'!$K$5:$K$1004,'TDS Register'!$E$5:$E$1004,C30))</f>
        <v/>
      </c>
      <c r="H30" s="30">
        <f>IF(C30="","",SUMIFS('TDS Register'!$L$5:$L$1004,'TDS Register'!$E$5:$E$1004,C30))</f>
        <v/>
      </c>
      <c r="I30" s="30">
        <f>IF(C30="","",SUMIFS('TDS Register'!$N$5:$N$1004,'TDS Register'!$E$5:$E$1004,C30))</f>
        <v/>
      </c>
      <c r="J30" s="22">
        <f>IF(C30="","",IF(I30=0,"No transactions","Active"))</f>
        <v/>
      </c>
    </row>
    <row r="31">
      <c r="B31" s="22">
        <f>IF('Vendor Master'!B29="","",ROW()-6)</f>
        <v/>
      </c>
      <c r="C31" s="20">
        <f>IF('Vendor Master'!B29="","",'Vendor Master'!B29)</f>
        <v/>
      </c>
      <c r="D31" s="22">
        <f>IF('Vendor Master'!C29="","",'Vendor Master'!C29)</f>
        <v/>
      </c>
      <c r="E31" s="22">
        <f>IF('Vendor Master'!E29="","",'Vendor Master'!E29)</f>
        <v/>
      </c>
      <c r="F31" s="30">
        <f>IF(C31="","",SUMIFS('TDS Register'!$I$5:$I$1004,'TDS Register'!$E$5:$E$1004,C31))</f>
        <v/>
      </c>
      <c r="G31" s="30">
        <f>IF(C31="","",SUMIFS('TDS Register'!$K$5:$K$1004,'TDS Register'!$E$5:$E$1004,C31))</f>
        <v/>
      </c>
      <c r="H31" s="30">
        <f>IF(C31="","",SUMIFS('TDS Register'!$L$5:$L$1004,'TDS Register'!$E$5:$E$1004,C31))</f>
        <v/>
      </c>
      <c r="I31" s="30">
        <f>IF(C31="","",SUMIFS('TDS Register'!$N$5:$N$1004,'TDS Register'!$E$5:$E$1004,C31))</f>
        <v/>
      </c>
      <c r="J31" s="22">
        <f>IF(C31="","",IF(I31=0,"No transactions","Active"))</f>
        <v/>
      </c>
    </row>
    <row r="32">
      <c r="B32" s="22">
        <f>IF('Vendor Master'!B30="","",ROW()-6)</f>
        <v/>
      </c>
      <c r="C32" s="20">
        <f>IF('Vendor Master'!B30="","",'Vendor Master'!B30)</f>
        <v/>
      </c>
      <c r="D32" s="22">
        <f>IF('Vendor Master'!C30="","",'Vendor Master'!C30)</f>
        <v/>
      </c>
      <c r="E32" s="22">
        <f>IF('Vendor Master'!E30="","",'Vendor Master'!E30)</f>
        <v/>
      </c>
      <c r="F32" s="30">
        <f>IF(C32="","",SUMIFS('TDS Register'!$I$5:$I$1004,'TDS Register'!$E$5:$E$1004,C32))</f>
        <v/>
      </c>
      <c r="G32" s="30">
        <f>IF(C32="","",SUMIFS('TDS Register'!$K$5:$K$1004,'TDS Register'!$E$5:$E$1004,C32))</f>
        <v/>
      </c>
      <c r="H32" s="30">
        <f>IF(C32="","",SUMIFS('TDS Register'!$L$5:$L$1004,'TDS Register'!$E$5:$E$1004,C32))</f>
        <v/>
      </c>
      <c r="I32" s="30">
        <f>IF(C32="","",SUMIFS('TDS Register'!$N$5:$N$1004,'TDS Register'!$E$5:$E$1004,C32))</f>
        <v/>
      </c>
      <c r="J32" s="22">
        <f>IF(C32="","",IF(I32=0,"No transactions","Active"))</f>
        <v/>
      </c>
    </row>
    <row r="33">
      <c r="B33" s="22">
        <f>IF('Vendor Master'!B31="","",ROW()-6)</f>
        <v/>
      </c>
      <c r="C33" s="20">
        <f>IF('Vendor Master'!B31="","",'Vendor Master'!B31)</f>
        <v/>
      </c>
      <c r="D33" s="22">
        <f>IF('Vendor Master'!C31="","",'Vendor Master'!C31)</f>
        <v/>
      </c>
      <c r="E33" s="22">
        <f>IF('Vendor Master'!E31="","",'Vendor Master'!E31)</f>
        <v/>
      </c>
      <c r="F33" s="30">
        <f>IF(C33="","",SUMIFS('TDS Register'!$I$5:$I$1004,'TDS Register'!$E$5:$E$1004,C33))</f>
        <v/>
      </c>
      <c r="G33" s="30">
        <f>IF(C33="","",SUMIFS('TDS Register'!$K$5:$K$1004,'TDS Register'!$E$5:$E$1004,C33))</f>
        <v/>
      </c>
      <c r="H33" s="30">
        <f>IF(C33="","",SUMIFS('TDS Register'!$L$5:$L$1004,'TDS Register'!$E$5:$E$1004,C33))</f>
        <v/>
      </c>
      <c r="I33" s="30">
        <f>IF(C33="","",SUMIFS('TDS Register'!$N$5:$N$1004,'TDS Register'!$E$5:$E$1004,C33))</f>
        <v/>
      </c>
      <c r="J33" s="22">
        <f>IF(C33="","",IF(I33=0,"No transactions","Active"))</f>
        <v/>
      </c>
    </row>
    <row r="34">
      <c r="B34" s="22">
        <f>IF('Vendor Master'!B32="","",ROW()-6)</f>
        <v/>
      </c>
      <c r="C34" s="20">
        <f>IF('Vendor Master'!B32="","",'Vendor Master'!B32)</f>
        <v/>
      </c>
      <c r="D34" s="22">
        <f>IF('Vendor Master'!C32="","",'Vendor Master'!C32)</f>
        <v/>
      </c>
      <c r="E34" s="22">
        <f>IF('Vendor Master'!E32="","",'Vendor Master'!E32)</f>
        <v/>
      </c>
      <c r="F34" s="30">
        <f>IF(C34="","",SUMIFS('TDS Register'!$I$5:$I$1004,'TDS Register'!$E$5:$E$1004,C34))</f>
        <v/>
      </c>
      <c r="G34" s="30">
        <f>IF(C34="","",SUMIFS('TDS Register'!$K$5:$K$1004,'TDS Register'!$E$5:$E$1004,C34))</f>
        <v/>
      </c>
      <c r="H34" s="30">
        <f>IF(C34="","",SUMIFS('TDS Register'!$L$5:$L$1004,'TDS Register'!$E$5:$E$1004,C34))</f>
        <v/>
      </c>
      <c r="I34" s="30">
        <f>IF(C34="","",SUMIFS('TDS Register'!$N$5:$N$1004,'TDS Register'!$E$5:$E$1004,C34))</f>
        <v/>
      </c>
      <c r="J34" s="22">
        <f>IF(C34="","",IF(I34=0,"No transactions","Active"))</f>
        <v/>
      </c>
    </row>
    <row r="35">
      <c r="B35" s="22">
        <f>IF('Vendor Master'!B33="","",ROW()-6)</f>
        <v/>
      </c>
      <c r="C35" s="20">
        <f>IF('Vendor Master'!B33="","",'Vendor Master'!B33)</f>
        <v/>
      </c>
      <c r="D35" s="22">
        <f>IF('Vendor Master'!C33="","",'Vendor Master'!C33)</f>
        <v/>
      </c>
      <c r="E35" s="22">
        <f>IF('Vendor Master'!E33="","",'Vendor Master'!E33)</f>
        <v/>
      </c>
      <c r="F35" s="30">
        <f>IF(C35="","",SUMIFS('TDS Register'!$I$5:$I$1004,'TDS Register'!$E$5:$E$1004,C35))</f>
        <v/>
      </c>
      <c r="G35" s="30">
        <f>IF(C35="","",SUMIFS('TDS Register'!$K$5:$K$1004,'TDS Register'!$E$5:$E$1004,C35))</f>
        <v/>
      </c>
      <c r="H35" s="30">
        <f>IF(C35="","",SUMIFS('TDS Register'!$L$5:$L$1004,'TDS Register'!$E$5:$E$1004,C35))</f>
        <v/>
      </c>
      <c r="I35" s="30">
        <f>IF(C35="","",SUMIFS('TDS Register'!$N$5:$N$1004,'TDS Register'!$E$5:$E$1004,C35))</f>
        <v/>
      </c>
      <c r="J35" s="22">
        <f>IF(C35="","",IF(I35=0,"No transactions","Active"))</f>
        <v/>
      </c>
    </row>
    <row r="36">
      <c r="B36" s="22">
        <f>IF('Vendor Master'!B34="","",ROW()-6)</f>
        <v/>
      </c>
      <c r="C36" s="20">
        <f>IF('Vendor Master'!B34="","",'Vendor Master'!B34)</f>
        <v/>
      </c>
      <c r="D36" s="22">
        <f>IF('Vendor Master'!C34="","",'Vendor Master'!C34)</f>
        <v/>
      </c>
      <c r="E36" s="22">
        <f>IF('Vendor Master'!E34="","",'Vendor Master'!E34)</f>
        <v/>
      </c>
      <c r="F36" s="30">
        <f>IF(C36="","",SUMIFS('TDS Register'!$I$5:$I$1004,'TDS Register'!$E$5:$E$1004,C36))</f>
        <v/>
      </c>
      <c r="G36" s="30">
        <f>IF(C36="","",SUMIFS('TDS Register'!$K$5:$K$1004,'TDS Register'!$E$5:$E$1004,C36))</f>
        <v/>
      </c>
      <c r="H36" s="30">
        <f>IF(C36="","",SUMIFS('TDS Register'!$L$5:$L$1004,'TDS Register'!$E$5:$E$1004,C36))</f>
        <v/>
      </c>
      <c r="I36" s="30">
        <f>IF(C36="","",SUMIFS('TDS Register'!$N$5:$N$1004,'TDS Register'!$E$5:$E$1004,C36))</f>
        <v/>
      </c>
      <c r="J36" s="22">
        <f>IF(C36="","",IF(I36=0,"No transactions","Active"))</f>
        <v/>
      </c>
    </row>
    <row r="37">
      <c r="B37" s="22">
        <f>IF('Vendor Master'!B35="","",ROW()-6)</f>
        <v/>
      </c>
      <c r="C37" s="20">
        <f>IF('Vendor Master'!B35="","",'Vendor Master'!B35)</f>
        <v/>
      </c>
      <c r="D37" s="22">
        <f>IF('Vendor Master'!C35="","",'Vendor Master'!C35)</f>
        <v/>
      </c>
      <c r="E37" s="22">
        <f>IF('Vendor Master'!E35="","",'Vendor Master'!E35)</f>
        <v/>
      </c>
      <c r="F37" s="30">
        <f>IF(C37="","",SUMIFS('TDS Register'!$I$5:$I$1004,'TDS Register'!$E$5:$E$1004,C37))</f>
        <v/>
      </c>
      <c r="G37" s="30">
        <f>IF(C37="","",SUMIFS('TDS Register'!$K$5:$K$1004,'TDS Register'!$E$5:$E$1004,C37))</f>
        <v/>
      </c>
      <c r="H37" s="30">
        <f>IF(C37="","",SUMIFS('TDS Register'!$L$5:$L$1004,'TDS Register'!$E$5:$E$1004,C37))</f>
        <v/>
      </c>
      <c r="I37" s="30">
        <f>IF(C37="","",SUMIFS('TDS Register'!$N$5:$N$1004,'TDS Register'!$E$5:$E$1004,C37))</f>
        <v/>
      </c>
      <c r="J37" s="22">
        <f>IF(C37="","",IF(I37=0,"No transactions","Active"))</f>
        <v/>
      </c>
    </row>
    <row r="38">
      <c r="B38" s="22">
        <f>IF('Vendor Master'!B36="","",ROW()-6)</f>
        <v/>
      </c>
      <c r="C38" s="20">
        <f>IF('Vendor Master'!B36="","",'Vendor Master'!B36)</f>
        <v/>
      </c>
      <c r="D38" s="22">
        <f>IF('Vendor Master'!C36="","",'Vendor Master'!C36)</f>
        <v/>
      </c>
      <c r="E38" s="22">
        <f>IF('Vendor Master'!E36="","",'Vendor Master'!E36)</f>
        <v/>
      </c>
      <c r="F38" s="30">
        <f>IF(C38="","",SUMIFS('TDS Register'!$I$5:$I$1004,'TDS Register'!$E$5:$E$1004,C38))</f>
        <v/>
      </c>
      <c r="G38" s="30">
        <f>IF(C38="","",SUMIFS('TDS Register'!$K$5:$K$1004,'TDS Register'!$E$5:$E$1004,C38))</f>
        <v/>
      </c>
      <c r="H38" s="30">
        <f>IF(C38="","",SUMIFS('TDS Register'!$L$5:$L$1004,'TDS Register'!$E$5:$E$1004,C38))</f>
        <v/>
      </c>
      <c r="I38" s="30">
        <f>IF(C38="","",SUMIFS('TDS Register'!$N$5:$N$1004,'TDS Register'!$E$5:$E$1004,C38))</f>
        <v/>
      </c>
      <c r="J38" s="22">
        <f>IF(C38="","",IF(I38=0,"No transactions","Active"))</f>
        <v/>
      </c>
    </row>
    <row r="39">
      <c r="B39" s="22">
        <f>IF('Vendor Master'!B37="","",ROW()-6)</f>
        <v/>
      </c>
      <c r="C39" s="20">
        <f>IF('Vendor Master'!B37="","",'Vendor Master'!B37)</f>
        <v/>
      </c>
      <c r="D39" s="22">
        <f>IF('Vendor Master'!C37="","",'Vendor Master'!C37)</f>
        <v/>
      </c>
      <c r="E39" s="22">
        <f>IF('Vendor Master'!E37="","",'Vendor Master'!E37)</f>
        <v/>
      </c>
      <c r="F39" s="30">
        <f>IF(C39="","",SUMIFS('TDS Register'!$I$5:$I$1004,'TDS Register'!$E$5:$E$1004,C39))</f>
        <v/>
      </c>
      <c r="G39" s="30">
        <f>IF(C39="","",SUMIFS('TDS Register'!$K$5:$K$1004,'TDS Register'!$E$5:$E$1004,C39))</f>
        <v/>
      </c>
      <c r="H39" s="30">
        <f>IF(C39="","",SUMIFS('TDS Register'!$L$5:$L$1004,'TDS Register'!$E$5:$E$1004,C39))</f>
        <v/>
      </c>
      <c r="I39" s="30">
        <f>IF(C39="","",SUMIFS('TDS Register'!$N$5:$N$1004,'TDS Register'!$E$5:$E$1004,C39))</f>
        <v/>
      </c>
      <c r="J39" s="22">
        <f>IF(C39="","",IF(I39=0,"No transactions","Active"))</f>
        <v/>
      </c>
    </row>
    <row r="40">
      <c r="B40" s="22">
        <f>IF('Vendor Master'!B38="","",ROW()-6)</f>
        <v/>
      </c>
      <c r="C40" s="20">
        <f>IF('Vendor Master'!B38="","",'Vendor Master'!B38)</f>
        <v/>
      </c>
      <c r="D40" s="22">
        <f>IF('Vendor Master'!C38="","",'Vendor Master'!C38)</f>
        <v/>
      </c>
      <c r="E40" s="22">
        <f>IF('Vendor Master'!E38="","",'Vendor Master'!E38)</f>
        <v/>
      </c>
      <c r="F40" s="30">
        <f>IF(C40="","",SUMIFS('TDS Register'!$I$5:$I$1004,'TDS Register'!$E$5:$E$1004,C40))</f>
        <v/>
      </c>
      <c r="G40" s="30">
        <f>IF(C40="","",SUMIFS('TDS Register'!$K$5:$K$1004,'TDS Register'!$E$5:$E$1004,C40))</f>
        <v/>
      </c>
      <c r="H40" s="30">
        <f>IF(C40="","",SUMIFS('TDS Register'!$L$5:$L$1004,'TDS Register'!$E$5:$E$1004,C40))</f>
        <v/>
      </c>
      <c r="I40" s="30">
        <f>IF(C40="","",SUMIFS('TDS Register'!$N$5:$N$1004,'TDS Register'!$E$5:$E$1004,C40))</f>
        <v/>
      </c>
      <c r="J40" s="22">
        <f>IF(C40="","",IF(I40=0,"No transactions","Active"))</f>
        <v/>
      </c>
    </row>
    <row r="41">
      <c r="B41" s="22">
        <f>IF('Vendor Master'!B39="","",ROW()-6)</f>
        <v/>
      </c>
      <c r="C41" s="20">
        <f>IF('Vendor Master'!B39="","",'Vendor Master'!B39)</f>
        <v/>
      </c>
      <c r="D41" s="22">
        <f>IF('Vendor Master'!C39="","",'Vendor Master'!C39)</f>
        <v/>
      </c>
      <c r="E41" s="22">
        <f>IF('Vendor Master'!E39="","",'Vendor Master'!E39)</f>
        <v/>
      </c>
      <c r="F41" s="30">
        <f>IF(C41="","",SUMIFS('TDS Register'!$I$5:$I$1004,'TDS Register'!$E$5:$E$1004,C41))</f>
        <v/>
      </c>
      <c r="G41" s="30">
        <f>IF(C41="","",SUMIFS('TDS Register'!$K$5:$K$1004,'TDS Register'!$E$5:$E$1004,C41))</f>
        <v/>
      </c>
      <c r="H41" s="30">
        <f>IF(C41="","",SUMIFS('TDS Register'!$L$5:$L$1004,'TDS Register'!$E$5:$E$1004,C41))</f>
        <v/>
      </c>
      <c r="I41" s="30">
        <f>IF(C41="","",SUMIFS('TDS Register'!$N$5:$N$1004,'TDS Register'!$E$5:$E$1004,C41))</f>
        <v/>
      </c>
      <c r="J41" s="22">
        <f>IF(C41="","",IF(I41=0,"No transactions","Active"))</f>
        <v/>
      </c>
    </row>
    <row r="42">
      <c r="B42" s="22">
        <f>IF('Vendor Master'!B40="","",ROW()-6)</f>
        <v/>
      </c>
      <c r="C42" s="20">
        <f>IF('Vendor Master'!B40="","",'Vendor Master'!B40)</f>
        <v/>
      </c>
      <c r="D42" s="22">
        <f>IF('Vendor Master'!C40="","",'Vendor Master'!C40)</f>
        <v/>
      </c>
      <c r="E42" s="22">
        <f>IF('Vendor Master'!E40="","",'Vendor Master'!E40)</f>
        <v/>
      </c>
      <c r="F42" s="30">
        <f>IF(C42="","",SUMIFS('TDS Register'!$I$5:$I$1004,'TDS Register'!$E$5:$E$1004,C42))</f>
        <v/>
      </c>
      <c r="G42" s="30">
        <f>IF(C42="","",SUMIFS('TDS Register'!$K$5:$K$1004,'TDS Register'!$E$5:$E$1004,C42))</f>
        <v/>
      </c>
      <c r="H42" s="30">
        <f>IF(C42="","",SUMIFS('TDS Register'!$L$5:$L$1004,'TDS Register'!$E$5:$E$1004,C42))</f>
        <v/>
      </c>
      <c r="I42" s="30">
        <f>IF(C42="","",SUMIFS('TDS Register'!$N$5:$N$1004,'TDS Register'!$E$5:$E$1004,C42))</f>
        <v/>
      </c>
      <c r="J42" s="22">
        <f>IF(C42="","",IF(I42=0,"No transactions","Active"))</f>
        <v/>
      </c>
    </row>
    <row r="43">
      <c r="B43" s="22">
        <f>IF('Vendor Master'!B41="","",ROW()-6)</f>
        <v/>
      </c>
      <c r="C43" s="20">
        <f>IF('Vendor Master'!B41="","",'Vendor Master'!B41)</f>
        <v/>
      </c>
      <c r="D43" s="22">
        <f>IF('Vendor Master'!C41="","",'Vendor Master'!C41)</f>
        <v/>
      </c>
      <c r="E43" s="22">
        <f>IF('Vendor Master'!E41="","",'Vendor Master'!E41)</f>
        <v/>
      </c>
      <c r="F43" s="30">
        <f>IF(C43="","",SUMIFS('TDS Register'!$I$5:$I$1004,'TDS Register'!$E$5:$E$1004,C43))</f>
        <v/>
      </c>
      <c r="G43" s="30">
        <f>IF(C43="","",SUMIFS('TDS Register'!$K$5:$K$1004,'TDS Register'!$E$5:$E$1004,C43))</f>
        <v/>
      </c>
      <c r="H43" s="30">
        <f>IF(C43="","",SUMIFS('TDS Register'!$L$5:$L$1004,'TDS Register'!$E$5:$E$1004,C43))</f>
        <v/>
      </c>
      <c r="I43" s="30">
        <f>IF(C43="","",SUMIFS('TDS Register'!$N$5:$N$1004,'TDS Register'!$E$5:$E$1004,C43))</f>
        <v/>
      </c>
      <c r="J43" s="22">
        <f>IF(C43="","",IF(I43=0,"No transactions","Active"))</f>
        <v/>
      </c>
    </row>
    <row r="44">
      <c r="B44" s="22">
        <f>IF('Vendor Master'!B42="","",ROW()-6)</f>
        <v/>
      </c>
      <c r="C44" s="20">
        <f>IF('Vendor Master'!B42="","",'Vendor Master'!B42)</f>
        <v/>
      </c>
      <c r="D44" s="22">
        <f>IF('Vendor Master'!C42="","",'Vendor Master'!C42)</f>
        <v/>
      </c>
      <c r="E44" s="22">
        <f>IF('Vendor Master'!E42="","",'Vendor Master'!E42)</f>
        <v/>
      </c>
      <c r="F44" s="30">
        <f>IF(C44="","",SUMIFS('TDS Register'!$I$5:$I$1004,'TDS Register'!$E$5:$E$1004,C44))</f>
        <v/>
      </c>
      <c r="G44" s="30">
        <f>IF(C44="","",SUMIFS('TDS Register'!$K$5:$K$1004,'TDS Register'!$E$5:$E$1004,C44))</f>
        <v/>
      </c>
      <c r="H44" s="30">
        <f>IF(C44="","",SUMIFS('TDS Register'!$L$5:$L$1004,'TDS Register'!$E$5:$E$1004,C44))</f>
        <v/>
      </c>
      <c r="I44" s="30">
        <f>IF(C44="","",SUMIFS('TDS Register'!$N$5:$N$1004,'TDS Register'!$E$5:$E$1004,C44))</f>
        <v/>
      </c>
      <c r="J44" s="22">
        <f>IF(C44="","",IF(I44=0,"No transactions","Active"))</f>
        <v/>
      </c>
    </row>
    <row r="45">
      <c r="B45" s="22">
        <f>IF('Vendor Master'!B43="","",ROW()-6)</f>
        <v/>
      </c>
      <c r="C45" s="20">
        <f>IF('Vendor Master'!B43="","",'Vendor Master'!B43)</f>
        <v/>
      </c>
      <c r="D45" s="22">
        <f>IF('Vendor Master'!C43="","",'Vendor Master'!C43)</f>
        <v/>
      </c>
      <c r="E45" s="22">
        <f>IF('Vendor Master'!E43="","",'Vendor Master'!E43)</f>
        <v/>
      </c>
      <c r="F45" s="30">
        <f>IF(C45="","",SUMIFS('TDS Register'!$I$5:$I$1004,'TDS Register'!$E$5:$E$1004,C45))</f>
        <v/>
      </c>
      <c r="G45" s="30">
        <f>IF(C45="","",SUMIFS('TDS Register'!$K$5:$K$1004,'TDS Register'!$E$5:$E$1004,C45))</f>
        <v/>
      </c>
      <c r="H45" s="30">
        <f>IF(C45="","",SUMIFS('TDS Register'!$L$5:$L$1004,'TDS Register'!$E$5:$E$1004,C45))</f>
        <v/>
      </c>
      <c r="I45" s="30">
        <f>IF(C45="","",SUMIFS('TDS Register'!$N$5:$N$1004,'TDS Register'!$E$5:$E$1004,C45))</f>
        <v/>
      </c>
      <c r="J45" s="22">
        <f>IF(C45="","",IF(I45=0,"No transactions","Active"))</f>
        <v/>
      </c>
    </row>
    <row r="46">
      <c r="B46" s="22">
        <f>IF('Vendor Master'!B44="","",ROW()-6)</f>
        <v/>
      </c>
      <c r="C46" s="20">
        <f>IF('Vendor Master'!B44="","",'Vendor Master'!B44)</f>
        <v/>
      </c>
      <c r="D46" s="22">
        <f>IF('Vendor Master'!C44="","",'Vendor Master'!C44)</f>
        <v/>
      </c>
      <c r="E46" s="22">
        <f>IF('Vendor Master'!E44="","",'Vendor Master'!E44)</f>
        <v/>
      </c>
      <c r="F46" s="30">
        <f>IF(C46="","",SUMIFS('TDS Register'!$I$5:$I$1004,'TDS Register'!$E$5:$E$1004,C46))</f>
        <v/>
      </c>
      <c r="G46" s="30">
        <f>IF(C46="","",SUMIFS('TDS Register'!$K$5:$K$1004,'TDS Register'!$E$5:$E$1004,C46))</f>
        <v/>
      </c>
      <c r="H46" s="30">
        <f>IF(C46="","",SUMIFS('TDS Register'!$L$5:$L$1004,'TDS Register'!$E$5:$E$1004,C46))</f>
        <v/>
      </c>
      <c r="I46" s="30">
        <f>IF(C46="","",SUMIFS('TDS Register'!$N$5:$N$1004,'TDS Register'!$E$5:$E$1004,C46))</f>
        <v/>
      </c>
      <c r="J46" s="22">
        <f>IF(C46="","",IF(I46=0,"No transactions","Active"))</f>
        <v/>
      </c>
    </row>
    <row r="47">
      <c r="B47" s="22">
        <f>IF('Vendor Master'!B45="","",ROW()-6)</f>
        <v/>
      </c>
      <c r="C47" s="20">
        <f>IF('Vendor Master'!B45="","",'Vendor Master'!B45)</f>
        <v/>
      </c>
      <c r="D47" s="22">
        <f>IF('Vendor Master'!C45="","",'Vendor Master'!C45)</f>
        <v/>
      </c>
      <c r="E47" s="22">
        <f>IF('Vendor Master'!E45="","",'Vendor Master'!E45)</f>
        <v/>
      </c>
      <c r="F47" s="30">
        <f>IF(C47="","",SUMIFS('TDS Register'!$I$5:$I$1004,'TDS Register'!$E$5:$E$1004,C47))</f>
        <v/>
      </c>
      <c r="G47" s="30">
        <f>IF(C47="","",SUMIFS('TDS Register'!$K$5:$K$1004,'TDS Register'!$E$5:$E$1004,C47))</f>
        <v/>
      </c>
      <c r="H47" s="30">
        <f>IF(C47="","",SUMIFS('TDS Register'!$L$5:$L$1004,'TDS Register'!$E$5:$E$1004,C47))</f>
        <v/>
      </c>
      <c r="I47" s="30">
        <f>IF(C47="","",SUMIFS('TDS Register'!$N$5:$N$1004,'TDS Register'!$E$5:$E$1004,C47))</f>
        <v/>
      </c>
      <c r="J47" s="22">
        <f>IF(C47="","",IF(I47=0,"No transactions","Active"))</f>
        <v/>
      </c>
    </row>
    <row r="48">
      <c r="B48" s="22">
        <f>IF('Vendor Master'!B46="","",ROW()-6)</f>
        <v/>
      </c>
      <c r="C48" s="20">
        <f>IF('Vendor Master'!B46="","",'Vendor Master'!B46)</f>
        <v/>
      </c>
      <c r="D48" s="22">
        <f>IF('Vendor Master'!C46="","",'Vendor Master'!C46)</f>
        <v/>
      </c>
      <c r="E48" s="22">
        <f>IF('Vendor Master'!E46="","",'Vendor Master'!E46)</f>
        <v/>
      </c>
      <c r="F48" s="30">
        <f>IF(C48="","",SUMIFS('TDS Register'!$I$5:$I$1004,'TDS Register'!$E$5:$E$1004,C48))</f>
        <v/>
      </c>
      <c r="G48" s="30">
        <f>IF(C48="","",SUMIFS('TDS Register'!$K$5:$K$1004,'TDS Register'!$E$5:$E$1004,C48))</f>
        <v/>
      </c>
      <c r="H48" s="30">
        <f>IF(C48="","",SUMIFS('TDS Register'!$L$5:$L$1004,'TDS Register'!$E$5:$E$1004,C48))</f>
        <v/>
      </c>
      <c r="I48" s="30">
        <f>IF(C48="","",SUMIFS('TDS Register'!$N$5:$N$1004,'TDS Register'!$E$5:$E$1004,C48))</f>
        <v/>
      </c>
      <c r="J48" s="22">
        <f>IF(C48="","",IF(I48=0,"No transactions","Active"))</f>
        <v/>
      </c>
    </row>
    <row r="49">
      <c r="B49" s="22">
        <f>IF('Vendor Master'!B47="","",ROW()-6)</f>
        <v/>
      </c>
      <c r="C49" s="20">
        <f>IF('Vendor Master'!B47="","",'Vendor Master'!B47)</f>
        <v/>
      </c>
      <c r="D49" s="22">
        <f>IF('Vendor Master'!C47="","",'Vendor Master'!C47)</f>
        <v/>
      </c>
      <c r="E49" s="22">
        <f>IF('Vendor Master'!E47="","",'Vendor Master'!E47)</f>
        <v/>
      </c>
      <c r="F49" s="30">
        <f>IF(C49="","",SUMIFS('TDS Register'!$I$5:$I$1004,'TDS Register'!$E$5:$E$1004,C49))</f>
        <v/>
      </c>
      <c r="G49" s="30">
        <f>IF(C49="","",SUMIFS('TDS Register'!$K$5:$K$1004,'TDS Register'!$E$5:$E$1004,C49))</f>
        <v/>
      </c>
      <c r="H49" s="30">
        <f>IF(C49="","",SUMIFS('TDS Register'!$L$5:$L$1004,'TDS Register'!$E$5:$E$1004,C49))</f>
        <v/>
      </c>
      <c r="I49" s="30">
        <f>IF(C49="","",SUMIFS('TDS Register'!$N$5:$N$1004,'TDS Register'!$E$5:$E$1004,C49))</f>
        <v/>
      </c>
      <c r="J49" s="22">
        <f>IF(C49="","",IF(I49=0,"No transactions","Active"))</f>
        <v/>
      </c>
    </row>
    <row r="50">
      <c r="B50" s="22">
        <f>IF('Vendor Master'!B48="","",ROW()-6)</f>
        <v/>
      </c>
      <c r="C50" s="20">
        <f>IF('Vendor Master'!B48="","",'Vendor Master'!B48)</f>
        <v/>
      </c>
      <c r="D50" s="22">
        <f>IF('Vendor Master'!C48="","",'Vendor Master'!C48)</f>
        <v/>
      </c>
      <c r="E50" s="22">
        <f>IF('Vendor Master'!E48="","",'Vendor Master'!E48)</f>
        <v/>
      </c>
      <c r="F50" s="30">
        <f>IF(C50="","",SUMIFS('TDS Register'!$I$5:$I$1004,'TDS Register'!$E$5:$E$1004,C50))</f>
        <v/>
      </c>
      <c r="G50" s="30">
        <f>IF(C50="","",SUMIFS('TDS Register'!$K$5:$K$1004,'TDS Register'!$E$5:$E$1004,C50))</f>
        <v/>
      </c>
      <c r="H50" s="30">
        <f>IF(C50="","",SUMIFS('TDS Register'!$L$5:$L$1004,'TDS Register'!$E$5:$E$1004,C50))</f>
        <v/>
      </c>
      <c r="I50" s="30">
        <f>IF(C50="","",SUMIFS('TDS Register'!$N$5:$N$1004,'TDS Register'!$E$5:$E$1004,C50))</f>
        <v/>
      </c>
      <c r="J50" s="22">
        <f>IF(C50="","",IF(I50=0,"No transactions","Active"))</f>
        <v/>
      </c>
    </row>
    <row r="51">
      <c r="B51" s="22">
        <f>IF('Vendor Master'!B49="","",ROW()-6)</f>
        <v/>
      </c>
      <c r="C51" s="20">
        <f>IF('Vendor Master'!B49="","",'Vendor Master'!B49)</f>
        <v/>
      </c>
      <c r="D51" s="22">
        <f>IF('Vendor Master'!C49="","",'Vendor Master'!C49)</f>
        <v/>
      </c>
      <c r="E51" s="22">
        <f>IF('Vendor Master'!E49="","",'Vendor Master'!E49)</f>
        <v/>
      </c>
      <c r="F51" s="30">
        <f>IF(C51="","",SUMIFS('TDS Register'!$I$5:$I$1004,'TDS Register'!$E$5:$E$1004,C51))</f>
        <v/>
      </c>
      <c r="G51" s="30">
        <f>IF(C51="","",SUMIFS('TDS Register'!$K$5:$K$1004,'TDS Register'!$E$5:$E$1004,C51))</f>
        <v/>
      </c>
      <c r="H51" s="30">
        <f>IF(C51="","",SUMIFS('TDS Register'!$L$5:$L$1004,'TDS Register'!$E$5:$E$1004,C51))</f>
        <v/>
      </c>
      <c r="I51" s="30">
        <f>IF(C51="","",SUMIFS('TDS Register'!$N$5:$N$1004,'TDS Register'!$E$5:$E$1004,C51))</f>
        <v/>
      </c>
      <c r="J51" s="22">
        <f>IF(C51="","",IF(I51=0,"No transactions","Active"))</f>
        <v/>
      </c>
    </row>
    <row r="52">
      <c r="B52" s="22">
        <f>IF('Vendor Master'!B50="","",ROW()-6)</f>
        <v/>
      </c>
      <c r="C52" s="20">
        <f>IF('Vendor Master'!B50="","",'Vendor Master'!B50)</f>
        <v/>
      </c>
      <c r="D52" s="22">
        <f>IF('Vendor Master'!C50="","",'Vendor Master'!C50)</f>
        <v/>
      </c>
      <c r="E52" s="22">
        <f>IF('Vendor Master'!E50="","",'Vendor Master'!E50)</f>
        <v/>
      </c>
      <c r="F52" s="30">
        <f>IF(C52="","",SUMIFS('TDS Register'!$I$5:$I$1004,'TDS Register'!$E$5:$E$1004,C52))</f>
        <v/>
      </c>
      <c r="G52" s="30">
        <f>IF(C52="","",SUMIFS('TDS Register'!$K$5:$K$1004,'TDS Register'!$E$5:$E$1004,C52))</f>
        <v/>
      </c>
      <c r="H52" s="30">
        <f>IF(C52="","",SUMIFS('TDS Register'!$L$5:$L$1004,'TDS Register'!$E$5:$E$1004,C52))</f>
        <v/>
      </c>
      <c r="I52" s="30">
        <f>IF(C52="","",SUMIFS('TDS Register'!$N$5:$N$1004,'TDS Register'!$E$5:$E$1004,C52))</f>
        <v/>
      </c>
      <c r="J52" s="22">
        <f>IF(C52="","",IF(I52=0,"No transactions","Active"))</f>
        <v/>
      </c>
    </row>
    <row r="53">
      <c r="B53" s="22">
        <f>IF('Vendor Master'!B51="","",ROW()-6)</f>
        <v/>
      </c>
      <c r="C53" s="20">
        <f>IF('Vendor Master'!B51="","",'Vendor Master'!B51)</f>
        <v/>
      </c>
      <c r="D53" s="22">
        <f>IF('Vendor Master'!C51="","",'Vendor Master'!C51)</f>
        <v/>
      </c>
      <c r="E53" s="22">
        <f>IF('Vendor Master'!E51="","",'Vendor Master'!E51)</f>
        <v/>
      </c>
      <c r="F53" s="30">
        <f>IF(C53="","",SUMIFS('TDS Register'!$I$5:$I$1004,'TDS Register'!$E$5:$E$1004,C53))</f>
        <v/>
      </c>
      <c r="G53" s="30">
        <f>IF(C53="","",SUMIFS('TDS Register'!$K$5:$K$1004,'TDS Register'!$E$5:$E$1004,C53))</f>
        <v/>
      </c>
      <c r="H53" s="30">
        <f>IF(C53="","",SUMIFS('TDS Register'!$L$5:$L$1004,'TDS Register'!$E$5:$E$1004,C53))</f>
        <v/>
      </c>
      <c r="I53" s="30">
        <f>IF(C53="","",SUMIFS('TDS Register'!$N$5:$N$1004,'TDS Register'!$E$5:$E$1004,C53))</f>
        <v/>
      </c>
      <c r="J53" s="22">
        <f>IF(C53="","",IF(I53=0,"No transactions","Active"))</f>
        <v/>
      </c>
    </row>
    <row r="54">
      <c r="B54" s="22">
        <f>IF('Vendor Master'!B52="","",ROW()-6)</f>
        <v/>
      </c>
      <c r="C54" s="20">
        <f>IF('Vendor Master'!B52="","",'Vendor Master'!B52)</f>
        <v/>
      </c>
      <c r="D54" s="22">
        <f>IF('Vendor Master'!C52="","",'Vendor Master'!C52)</f>
        <v/>
      </c>
      <c r="E54" s="22">
        <f>IF('Vendor Master'!E52="","",'Vendor Master'!E52)</f>
        <v/>
      </c>
      <c r="F54" s="30">
        <f>IF(C54="","",SUMIFS('TDS Register'!$I$5:$I$1004,'TDS Register'!$E$5:$E$1004,C54))</f>
        <v/>
      </c>
      <c r="G54" s="30">
        <f>IF(C54="","",SUMIFS('TDS Register'!$K$5:$K$1004,'TDS Register'!$E$5:$E$1004,C54))</f>
        <v/>
      </c>
      <c r="H54" s="30">
        <f>IF(C54="","",SUMIFS('TDS Register'!$L$5:$L$1004,'TDS Register'!$E$5:$E$1004,C54))</f>
        <v/>
      </c>
      <c r="I54" s="30">
        <f>IF(C54="","",SUMIFS('TDS Register'!$N$5:$N$1004,'TDS Register'!$E$5:$E$1004,C54))</f>
        <v/>
      </c>
      <c r="J54" s="22">
        <f>IF(C54="","",IF(I54=0,"No transactions","Active"))</f>
        <v/>
      </c>
    </row>
    <row r="55">
      <c r="B55" s="22">
        <f>IF('Vendor Master'!B53="","",ROW()-6)</f>
        <v/>
      </c>
      <c r="C55" s="20">
        <f>IF('Vendor Master'!B53="","",'Vendor Master'!B53)</f>
        <v/>
      </c>
      <c r="D55" s="22">
        <f>IF('Vendor Master'!C53="","",'Vendor Master'!C53)</f>
        <v/>
      </c>
      <c r="E55" s="22">
        <f>IF('Vendor Master'!E53="","",'Vendor Master'!E53)</f>
        <v/>
      </c>
      <c r="F55" s="30">
        <f>IF(C55="","",SUMIFS('TDS Register'!$I$5:$I$1004,'TDS Register'!$E$5:$E$1004,C55))</f>
        <v/>
      </c>
      <c r="G55" s="30">
        <f>IF(C55="","",SUMIFS('TDS Register'!$K$5:$K$1004,'TDS Register'!$E$5:$E$1004,C55))</f>
        <v/>
      </c>
      <c r="H55" s="30">
        <f>IF(C55="","",SUMIFS('TDS Register'!$L$5:$L$1004,'TDS Register'!$E$5:$E$1004,C55))</f>
        <v/>
      </c>
      <c r="I55" s="30">
        <f>IF(C55="","",SUMIFS('TDS Register'!$N$5:$N$1004,'TDS Register'!$E$5:$E$1004,C55))</f>
        <v/>
      </c>
      <c r="J55" s="22">
        <f>IF(C55="","",IF(I55=0,"No transactions","Active"))</f>
        <v/>
      </c>
    </row>
    <row r="56">
      <c r="B56" s="22">
        <f>IF('Vendor Master'!B54="","",ROW()-6)</f>
        <v/>
      </c>
      <c r="C56" s="20">
        <f>IF('Vendor Master'!B54="","",'Vendor Master'!B54)</f>
        <v/>
      </c>
      <c r="D56" s="22">
        <f>IF('Vendor Master'!C54="","",'Vendor Master'!C54)</f>
        <v/>
      </c>
      <c r="E56" s="22">
        <f>IF('Vendor Master'!E54="","",'Vendor Master'!E54)</f>
        <v/>
      </c>
      <c r="F56" s="30">
        <f>IF(C56="","",SUMIFS('TDS Register'!$I$5:$I$1004,'TDS Register'!$E$5:$E$1004,C56))</f>
        <v/>
      </c>
      <c r="G56" s="30">
        <f>IF(C56="","",SUMIFS('TDS Register'!$K$5:$K$1004,'TDS Register'!$E$5:$E$1004,C56))</f>
        <v/>
      </c>
      <c r="H56" s="30">
        <f>IF(C56="","",SUMIFS('TDS Register'!$L$5:$L$1004,'TDS Register'!$E$5:$E$1004,C56))</f>
        <v/>
      </c>
      <c r="I56" s="30">
        <f>IF(C56="","",SUMIFS('TDS Register'!$N$5:$N$1004,'TDS Register'!$E$5:$E$1004,C56))</f>
        <v/>
      </c>
      <c r="J56" s="22">
        <f>IF(C56="","",IF(I56=0,"No transactions","Active"))</f>
        <v/>
      </c>
    </row>
    <row r="57" ht="24" customHeight="1">
      <c r="B57" s="21" t="inlineStr">
        <is>
          <t>TOTAL</t>
        </is>
      </c>
      <c r="C57" s="37" t="n"/>
      <c r="D57" s="37" t="n"/>
      <c r="E57" s="38" t="n"/>
      <c r="F57" s="34">
        <f>SUM(F7:F56)</f>
        <v/>
      </c>
      <c r="G57" s="34">
        <f>SUM(G7:G56)</f>
        <v/>
      </c>
      <c r="H57" s="34">
        <f>SUM(H7:H56)</f>
        <v/>
      </c>
      <c r="I57" s="34">
        <f>SUM(I7:I56)</f>
        <v/>
      </c>
    </row>
    <row r="60" ht="24" customHeight="1">
      <c r="B60" s="3" t="inlineStr">
        <is>
          <t>Report 2.  Section-wise Consolidated (FY)</t>
        </is>
      </c>
    </row>
    <row r="61" ht="36" customHeight="1">
      <c r="B61" s="21" t="inlineStr">
        <is>
          <t>Sr.</t>
        </is>
      </c>
      <c r="C61" s="21" t="inlineStr">
        <is>
          <t>Section</t>
        </is>
      </c>
      <c r="D61" s="21" t="inlineStr">
        <is>
          <t>Nature of Payment</t>
        </is>
      </c>
      <c r="E61" s="21" t="inlineStr">
        <is>
          <t>Total Basic</t>
        </is>
      </c>
      <c r="F61" s="21" t="inlineStr">
        <is>
          <t>TDS Deducted</t>
        </is>
      </c>
      <c r="G61" s="21" t="inlineStr">
        <is>
          <t>TDS Deposited</t>
        </is>
      </c>
      <c r="H61" s="21" t="inlineStr">
        <is>
          <t>Pending</t>
        </is>
      </c>
    </row>
    <row r="62">
      <c r="B62" s="22" t="n">
        <v>1</v>
      </c>
      <c r="C62" s="39" t="inlineStr">
        <is>
          <t>194A</t>
        </is>
      </c>
      <c r="D62" s="20">
        <f>IFERROR(VLOOKUP(C62,'Rate Master'!$B$5:$C$16,2,FALSE),"")</f>
        <v/>
      </c>
      <c r="E62" s="30">
        <f>SUMIFS('TDS Register'!$I$5:$I$1004,'TDS Register'!$G$5:$G$1004,C62)</f>
        <v/>
      </c>
      <c r="F62" s="30">
        <f>SUMIFS('TDS Register'!$N$5:$N$1004,'TDS Register'!$G$5:$G$1004,C62)</f>
        <v/>
      </c>
      <c r="G62" s="30">
        <f>SUMIFS('Challan Master'!$H$5:$H$124,'Challan Master'!$F$5:$F$124,C62)</f>
        <v/>
      </c>
      <c r="H62" s="30">
        <f>F62-G62</f>
        <v/>
      </c>
    </row>
    <row r="63">
      <c r="B63" s="22" t="n">
        <v>2</v>
      </c>
      <c r="C63" s="39" t="inlineStr">
        <is>
          <t>194C-Indv</t>
        </is>
      </c>
      <c r="D63" s="20">
        <f>IFERROR(VLOOKUP(C63,'Rate Master'!$B$5:$C$16,2,FALSE),"")</f>
        <v/>
      </c>
      <c r="E63" s="30">
        <f>SUMIFS('TDS Register'!$I$5:$I$1004,'TDS Register'!$G$5:$G$1004,C63)</f>
        <v/>
      </c>
      <c r="F63" s="30">
        <f>SUMIFS('TDS Register'!$N$5:$N$1004,'TDS Register'!$G$5:$G$1004,C63)</f>
        <v/>
      </c>
      <c r="G63" s="30">
        <f>SUMIFS('Challan Master'!$H$5:$H$124,'Challan Master'!$F$5:$F$124,C63)</f>
        <v/>
      </c>
      <c r="H63" s="30">
        <f>F63-G63</f>
        <v/>
      </c>
    </row>
    <row r="64">
      <c r="B64" s="22" t="n">
        <v>3</v>
      </c>
      <c r="C64" s="39" t="inlineStr">
        <is>
          <t>194C-Co</t>
        </is>
      </c>
      <c r="D64" s="20">
        <f>IFERROR(VLOOKUP(C64,'Rate Master'!$B$5:$C$16,2,FALSE),"")</f>
        <v/>
      </c>
      <c r="E64" s="30">
        <f>SUMIFS('TDS Register'!$I$5:$I$1004,'TDS Register'!$G$5:$G$1004,C64)</f>
        <v/>
      </c>
      <c r="F64" s="30">
        <f>SUMIFS('TDS Register'!$N$5:$N$1004,'TDS Register'!$G$5:$G$1004,C64)</f>
        <v/>
      </c>
      <c r="G64" s="30">
        <f>SUMIFS('Challan Master'!$H$5:$H$124,'Challan Master'!$F$5:$F$124,C64)</f>
        <v/>
      </c>
      <c r="H64" s="30">
        <f>F64-G64</f>
        <v/>
      </c>
    </row>
    <row r="65">
      <c r="B65" s="22" t="n">
        <v>4</v>
      </c>
      <c r="C65" s="39" t="inlineStr">
        <is>
          <t>194H</t>
        </is>
      </c>
      <c r="D65" s="20">
        <f>IFERROR(VLOOKUP(C65,'Rate Master'!$B$5:$C$16,2,FALSE),"")</f>
        <v/>
      </c>
      <c r="E65" s="30">
        <f>SUMIFS('TDS Register'!$I$5:$I$1004,'TDS Register'!$G$5:$G$1004,C65)</f>
        <v/>
      </c>
      <c r="F65" s="30">
        <f>SUMIFS('TDS Register'!$N$5:$N$1004,'TDS Register'!$G$5:$G$1004,C65)</f>
        <v/>
      </c>
      <c r="G65" s="30">
        <f>SUMIFS('Challan Master'!$H$5:$H$124,'Challan Master'!$F$5:$F$124,C65)</f>
        <v/>
      </c>
      <c r="H65" s="30">
        <f>F65-G65</f>
        <v/>
      </c>
    </row>
    <row r="66">
      <c r="B66" s="22" t="n">
        <v>5</v>
      </c>
      <c r="C66" s="39" t="inlineStr">
        <is>
          <t>194I-PM</t>
        </is>
      </c>
      <c r="D66" s="20">
        <f>IFERROR(VLOOKUP(C66,'Rate Master'!$B$5:$C$16,2,FALSE),"")</f>
        <v/>
      </c>
      <c r="E66" s="30">
        <f>SUMIFS('TDS Register'!$I$5:$I$1004,'TDS Register'!$G$5:$G$1004,C66)</f>
        <v/>
      </c>
      <c r="F66" s="30">
        <f>SUMIFS('TDS Register'!$N$5:$N$1004,'TDS Register'!$G$5:$G$1004,C66)</f>
        <v/>
      </c>
      <c r="G66" s="30">
        <f>SUMIFS('Challan Master'!$H$5:$H$124,'Challan Master'!$F$5:$F$124,C66)</f>
        <v/>
      </c>
      <c r="H66" s="30">
        <f>F66-G66</f>
        <v/>
      </c>
    </row>
    <row r="67">
      <c r="B67" s="22" t="n">
        <v>6</v>
      </c>
      <c r="C67" s="39" t="inlineStr">
        <is>
          <t>194I-LB</t>
        </is>
      </c>
      <c r="D67" s="20">
        <f>IFERROR(VLOOKUP(C67,'Rate Master'!$B$5:$C$16,2,FALSE),"")</f>
        <v/>
      </c>
      <c r="E67" s="30">
        <f>SUMIFS('TDS Register'!$I$5:$I$1004,'TDS Register'!$G$5:$G$1004,C67)</f>
        <v/>
      </c>
      <c r="F67" s="30">
        <f>SUMIFS('TDS Register'!$N$5:$N$1004,'TDS Register'!$G$5:$G$1004,C67)</f>
        <v/>
      </c>
      <c r="G67" s="30">
        <f>SUMIFS('Challan Master'!$H$5:$H$124,'Challan Master'!$F$5:$F$124,C67)</f>
        <v/>
      </c>
      <c r="H67" s="30">
        <f>F67-G67</f>
        <v/>
      </c>
    </row>
    <row r="68">
      <c r="B68" s="22" t="n">
        <v>7</v>
      </c>
      <c r="C68" s="39" t="inlineStr">
        <is>
          <t>194J-Tech</t>
        </is>
      </c>
      <c r="D68" s="20">
        <f>IFERROR(VLOOKUP(C68,'Rate Master'!$B$5:$C$16,2,FALSE),"")</f>
        <v/>
      </c>
      <c r="E68" s="30">
        <f>SUMIFS('TDS Register'!$I$5:$I$1004,'TDS Register'!$G$5:$G$1004,C68)</f>
        <v/>
      </c>
      <c r="F68" s="30">
        <f>SUMIFS('TDS Register'!$N$5:$N$1004,'TDS Register'!$G$5:$G$1004,C68)</f>
        <v/>
      </c>
      <c r="G68" s="30">
        <f>SUMIFS('Challan Master'!$H$5:$H$124,'Challan Master'!$F$5:$F$124,C68)</f>
        <v/>
      </c>
      <c r="H68" s="30">
        <f>F68-G68</f>
        <v/>
      </c>
    </row>
    <row r="69">
      <c r="B69" s="22" t="n">
        <v>8</v>
      </c>
      <c r="C69" s="39" t="inlineStr">
        <is>
          <t>194J-Prof</t>
        </is>
      </c>
      <c r="D69" s="20">
        <f>IFERROR(VLOOKUP(C69,'Rate Master'!$B$5:$C$16,2,FALSE),"")</f>
        <v/>
      </c>
      <c r="E69" s="30">
        <f>SUMIFS('TDS Register'!$I$5:$I$1004,'TDS Register'!$G$5:$G$1004,C69)</f>
        <v/>
      </c>
      <c r="F69" s="30">
        <f>SUMIFS('TDS Register'!$N$5:$N$1004,'TDS Register'!$G$5:$G$1004,C69)</f>
        <v/>
      </c>
      <c r="G69" s="30">
        <f>SUMIFS('Challan Master'!$H$5:$H$124,'Challan Master'!$F$5:$F$124,C69)</f>
        <v/>
      </c>
      <c r="H69" s="30">
        <f>F69-G69</f>
        <v/>
      </c>
    </row>
    <row r="70">
      <c r="B70" s="22" t="n">
        <v>9</v>
      </c>
      <c r="C70" s="39" t="inlineStr">
        <is>
          <t>194Q</t>
        </is>
      </c>
      <c r="D70" s="20">
        <f>IFERROR(VLOOKUP(C70,'Rate Master'!$B$5:$C$16,2,FALSE),"")</f>
        <v/>
      </c>
      <c r="E70" s="30">
        <f>SUMIFS('TDS Register'!$I$5:$I$1004,'TDS Register'!$G$5:$G$1004,C70)</f>
        <v/>
      </c>
      <c r="F70" s="30">
        <f>SUMIFS('TDS Register'!$N$5:$N$1004,'TDS Register'!$G$5:$G$1004,C70)</f>
        <v/>
      </c>
      <c r="G70" s="30">
        <f>SUMIFS('Challan Master'!$H$5:$H$124,'Challan Master'!$F$5:$F$124,C70)</f>
        <v/>
      </c>
      <c r="H70" s="30">
        <f>F70-G70</f>
        <v/>
      </c>
    </row>
    <row r="71">
      <c r="B71" s="22" t="n">
        <v>10</v>
      </c>
      <c r="C71" s="39" t="inlineStr">
        <is>
          <t>194T</t>
        </is>
      </c>
      <c r="D71" s="20">
        <f>IFERROR(VLOOKUP(C71,'Rate Master'!$B$5:$C$16,2,FALSE),"")</f>
        <v/>
      </c>
      <c r="E71" s="30">
        <f>SUMIFS('TDS Register'!$I$5:$I$1004,'TDS Register'!$G$5:$G$1004,C71)</f>
        <v/>
      </c>
      <c r="F71" s="30">
        <f>SUMIFS('TDS Register'!$N$5:$N$1004,'TDS Register'!$G$5:$G$1004,C71)</f>
        <v/>
      </c>
      <c r="G71" s="30">
        <f>SUMIFS('Challan Master'!$H$5:$H$124,'Challan Master'!$F$5:$F$124,C71)</f>
        <v/>
      </c>
      <c r="H71" s="30">
        <f>F71-G71</f>
        <v/>
      </c>
    </row>
    <row r="72">
      <c r="B72" s="22" t="n">
        <v>11</v>
      </c>
      <c r="C72" s="39" t="inlineStr">
        <is>
          <t>195</t>
        </is>
      </c>
      <c r="D72" s="20">
        <f>IFERROR(VLOOKUP(C72,'Rate Master'!$B$5:$C$16,2,FALSE),"")</f>
        <v/>
      </c>
      <c r="E72" s="30">
        <f>SUMIFS('TDS Register'!$I$5:$I$1004,'TDS Register'!$G$5:$G$1004,C72)</f>
        <v/>
      </c>
      <c r="F72" s="30">
        <f>SUMIFS('TDS Register'!$N$5:$N$1004,'TDS Register'!$G$5:$G$1004,C72)</f>
        <v/>
      </c>
      <c r="G72" s="30">
        <f>SUMIFS('Challan Master'!$H$5:$H$124,'Challan Master'!$F$5:$F$124,C72)</f>
        <v/>
      </c>
      <c r="H72" s="30">
        <f>F72-G72</f>
        <v/>
      </c>
    </row>
    <row r="73">
      <c r="B73" s="22" t="n">
        <v>12</v>
      </c>
      <c r="C73" s="39" t="inlineStr">
        <is>
          <t>Other</t>
        </is>
      </c>
      <c r="D73" s="20">
        <f>IFERROR(VLOOKUP(C73,'Rate Master'!$B$5:$C$16,2,FALSE),"")</f>
        <v/>
      </c>
      <c r="E73" s="30">
        <f>SUMIFS('TDS Register'!$I$5:$I$1004,'TDS Register'!$G$5:$G$1004,C73)</f>
        <v/>
      </c>
      <c r="F73" s="30">
        <f>SUMIFS('TDS Register'!$N$5:$N$1004,'TDS Register'!$G$5:$G$1004,C73)</f>
        <v/>
      </c>
      <c r="G73" s="30">
        <f>SUMIFS('Challan Master'!$H$5:$H$124,'Challan Master'!$F$5:$F$124,C73)</f>
        <v/>
      </c>
      <c r="H73" s="30">
        <f>F73-G73</f>
        <v/>
      </c>
    </row>
    <row r="74" ht="24" customHeight="1">
      <c r="B74" s="21" t="inlineStr">
        <is>
          <t>TOTAL</t>
        </is>
      </c>
      <c r="C74" s="37" t="n"/>
      <c r="D74" s="38" t="n"/>
      <c r="E74" s="34">
        <f>SUM(E62:E73)</f>
        <v/>
      </c>
      <c r="F74" s="34">
        <f>SUM(F62:F73)</f>
        <v/>
      </c>
      <c r="G74" s="34">
        <f>SUM(G62:G73)</f>
        <v/>
      </c>
      <c r="H74" s="34">
        <f>SUM(H62:H73)</f>
        <v/>
      </c>
    </row>
    <row r="76">
      <c r="B76" s="16" t="inlineStr">
        <is>
          <t>calcguru.in  /  Prepared by CA Tirumalesh</t>
        </is>
      </c>
    </row>
  </sheetData>
  <sheetProtection selectLockedCells="0" selectUnlockedCells="0" sheet="1" objects="0" insertRows="1" insertHyperlinks="1" autoFilter="1" scenarios="0" formatColumns="1" deleteColumns="1" insertColumns="1" pivotTables="1" deleteRows="1" formatCells="1" formatRows="1" sort="1" password="BBBC"/>
  <mergeCells count="7">
    <mergeCell ref="B76:K76"/>
    <mergeCell ref="B57:E57"/>
    <mergeCell ref="B74:D74"/>
    <mergeCell ref="B2:K2"/>
    <mergeCell ref="B3:K3"/>
    <mergeCell ref="B5:K5"/>
    <mergeCell ref="B60:K60"/>
  </mergeCells>
  <printOptions horizontalCentered="1"/>
  <pageMargins left="0.4" right="0.4" top="0.6" bottom="0.5" header="0.5" footer="0.5"/>
  <pageSetup orientation="landscape" fitToWidth="1"/>
  <headerFooter>
    <oddHeader>&amp;C&amp;K1E3A8A&amp;"Calibri,Bold"&amp;12 calcguru.in &amp;"Calibri,Regular"&amp;10 | Prepared by CA Tirumalesh</oddHeader>
    <oddFooter>&amp;L&amp;"Calibri,Italic"&amp;9 calcguru.in&amp;C&amp;"Calibri,Regular"&amp;9 Page &amp;P of &amp;N&amp;R&amp;"Calibri,Italic"&amp;9 Prepared by CA Tirumalesh</oddFooter>
    <evenHeader/>
    <evenFooter/>
    <firstHeader/>
    <firstFooter/>
  </headerFooter>
</worksheet>
</file>

<file path=xl/worksheets/sheet8.xml><?xml version="1.0" encoding="utf-8"?>
<worksheet xmlns="http://schemas.openxmlformats.org/spreadsheetml/2006/main">
  <sheetPr>
    <tabColor rgb="00475569"/>
    <outlinePr summaryBelow="1" summaryRight="1"/>
    <pageSetUpPr/>
  </sheetPr>
  <dimension ref="A1:G20"/>
  <sheetViews>
    <sheetView showGridLines="0" workbookViewId="0">
      <selection activeCell="A1" sqref="A1"/>
    </sheetView>
  </sheetViews>
  <sheetFormatPr baseColWidth="8" defaultRowHeight="15"/>
  <cols>
    <col width="6" customWidth="1" min="1" max="1"/>
    <col width="16" customWidth="1" min="2" max="2"/>
    <col width="38" customWidth="1" min="3" max="3"/>
    <col width="22" customWidth="1" min="4" max="4"/>
    <col width="14" customWidth="1" min="5" max="5"/>
    <col width="14" customWidth="1" min="6" max="6"/>
    <col width="38" customWidth="1" min="7" max="7"/>
  </cols>
  <sheetData>
    <row r="1" ht="36" customHeight="1">
      <c r="A1" s="1" t="inlineStr">
        <is>
          <t>TDS Rate Master - Curated 11 Sections (FY 2026-27)</t>
        </is>
      </c>
    </row>
    <row r="2" ht="30" customHeight="1">
      <c r="A2" s="17" t="inlineStr">
        <is>
          <t>Reference table - locked. Finance Act 2025 rates. Sec 206AB omitted w.e.f. 01.04.2025. PAN absent -&gt; Sec 206AA = 20%. For sections not listed, pick 'Other' in Vendor Master and enter rate manually.</t>
        </is>
      </c>
    </row>
    <row r="4" ht="32" customHeight="1">
      <c r="A4" s="21" t="inlineStr">
        <is>
          <t>Sr.</t>
        </is>
      </c>
      <c r="B4" s="21" t="inlineStr">
        <is>
          <t>Section</t>
        </is>
      </c>
      <c r="C4" s="21" t="inlineStr">
        <is>
          <t>Nature of Payment</t>
        </is>
      </c>
      <c r="D4" s="21" t="inlineStr">
        <is>
          <t>Threshold</t>
        </is>
      </c>
      <c r="E4" s="21" t="inlineStr">
        <is>
          <t>Rate w/ PAN</t>
        </is>
      </c>
      <c r="F4" s="21" t="inlineStr">
        <is>
          <t>Rate w/o PAN</t>
        </is>
      </c>
      <c r="G4" s="21" t="inlineStr">
        <is>
          <t>Notes</t>
        </is>
      </c>
    </row>
    <row r="5">
      <c r="A5" s="40" t="n">
        <v>1</v>
      </c>
      <c r="B5" s="4" t="inlineStr">
        <is>
          <t>194A</t>
        </is>
      </c>
      <c r="C5" s="6" t="inlineStr">
        <is>
          <t>Interest other than securities</t>
        </is>
      </c>
      <c r="D5" s="6" t="inlineStr">
        <is>
          <t>Rs 40,000 (bank) / Rs 5,000 (others)</t>
        </is>
      </c>
      <c r="E5" s="41" t="n">
        <v>0.1</v>
      </c>
      <c r="F5" s="41" t="n">
        <v>0.2</v>
      </c>
      <c r="G5" s="42" t="inlineStr">
        <is>
          <t>TDS at credit or payment, whichever earlier.</t>
        </is>
      </c>
    </row>
    <row r="6">
      <c r="A6" s="40" t="n">
        <v>2</v>
      </c>
      <c r="B6" s="4" t="inlineStr">
        <is>
          <t>194C-Indv</t>
        </is>
      </c>
      <c r="C6" s="6" t="inlineStr">
        <is>
          <t>Contractor - Individual / HUF</t>
        </is>
      </c>
      <c r="D6" s="6" t="inlineStr">
        <is>
          <t>Rs 30,000 single / Rs 1,00,000 aggregate</t>
        </is>
      </c>
      <c r="E6" s="41" t="n">
        <v>0.01</v>
      </c>
      <c r="F6" s="41" t="n">
        <v>0.2</v>
      </c>
      <c r="G6" s="42" t="inlineStr">
        <is>
          <t>Single bill &gt; 30k OR yearly aggregate &gt; 1L.</t>
        </is>
      </c>
    </row>
    <row r="7">
      <c r="A7" s="40" t="n">
        <v>3</v>
      </c>
      <c r="B7" s="4" t="inlineStr">
        <is>
          <t>194C-Co</t>
        </is>
      </c>
      <c r="C7" s="6" t="inlineStr">
        <is>
          <t>Contractor - Company / Firm / Other</t>
        </is>
      </c>
      <c r="D7" s="6" t="inlineStr">
        <is>
          <t>Rs 30,000 single / Rs 1,00,000 aggregate</t>
        </is>
      </c>
      <c r="E7" s="41" t="n">
        <v>0.02</v>
      </c>
      <c r="F7" s="41" t="n">
        <v>0.2</v>
      </c>
      <c r="G7" s="42" t="inlineStr">
        <is>
          <t>Same threshold as individual; rate differs.</t>
        </is>
      </c>
    </row>
    <row r="8">
      <c r="A8" s="40" t="n">
        <v>4</v>
      </c>
      <c r="B8" s="4" t="inlineStr">
        <is>
          <t>194H</t>
        </is>
      </c>
      <c r="C8" s="6" t="inlineStr">
        <is>
          <t>Commission or Brokerage</t>
        </is>
      </c>
      <c r="D8" s="6" t="inlineStr">
        <is>
          <t>Rs 20,000</t>
        </is>
      </c>
      <c r="E8" s="41" t="n">
        <v>0.02</v>
      </c>
      <c r="F8" s="41" t="n">
        <v>0.2</v>
      </c>
      <c r="G8" s="42" t="inlineStr">
        <is>
          <t>Threshold raised from Rs 15k w.e.f. 01.04.2025.</t>
        </is>
      </c>
    </row>
    <row r="9">
      <c r="A9" s="40" t="n">
        <v>5</v>
      </c>
      <c r="B9" s="4" t="inlineStr">
        <is>
          <t>194I-PM</t>
        </is>
      </c>
      <c r="C9" s="6" t="inlineStr">
        <is>
          <t>Rent - Plant &amp; Machinery</t>
        </is>
      </c>
      <c r="D9" s="6" t="inlineStr">
        <is>
          <t>Rs 50,000 per month</t>
        </is>
      </c>
      <c r="E9" s="41" t="n">
        <v>0.02</v>
      </c>
      <c r="F9" s="41" t="n">
        <v>0.2</v>
      </c>
      <c r="G9" s="42" t="inlineStr">
        <is>
          <t>Monthly threshold per Finance Act 2025.</t>
        </is>
      </c>
    </row>
    <row r="10">
      <c r="A10" s="40" t="n">
        <v>6</v>
      </c>
      <c r="B10" s="4" t="inlineStr">
        <is>
          <t>194I-LB</t>
        </is>
      </c>
      <c r="C10" s="6" t="inlineStr">
        <is>
          <t>Rent - Land / Building / Furniture</t>
        </is>
      </c>
      <c r="D10" s="6" t="inlineStr">
        <is>
          <t>Rs 50,000 per month</t>
        </is>
      </c>
      <c r="E10" s="41" t="n">
        <v>0.1</v>
      </c>
      <c r="F10" s="41" t="n">
        <v>0.2</v>
      </c>
      <c r="G10" s="42" t="inlineStr">
        <is>
          <t>Monthly threshold per Finance Act 2025.</t>
        </is>
      </c>
    </row>
    <row r="11">
      <c r="A11" s="40" t="n">
        <v>7</v>
      </c>
      <c r="B11" s="4" t="inlineStr">
        <is>
          <t>194J-Tech</t>
        </is>
      </c>
      <c r="C11" s="6" t="inlineStr">
        <is>
          <t>Technical services / Royalty</t>
        </is>
      </c>
      <c r="D11" s="6" t="inlineStr">
        <is>
          <t>Rs 50,000</t>
        </is>
      </c>
      <c r="E11" s="41" t="n">
        <v>0.02</v>
      </c>
      <c r="F11" s="41" t="n">
        <v>0.2</v>
      </c>
      <c r="G11" s="42" t="inlineStr">
        <is>
          <t>Annual aggregate threshold.</t>
        </is>
      </c>
    </row>
    <row r="12">
      <c r="A12" s="40" t="n">
        <v>8</v>
      </c>
      <c r="B12" s="4" t="inlineStr">
        <is>
          <t>194J-Prof</t>
        </is>
      </c>
      <c r="C12" s="6" t="inlineStr">
        <is>
          <t>Professional services</t>
        </is>
      </c>
      <c r="D12" s="6" t="inlineStr">
        <is>
          <t>Rs 50,000</t>
        </is>
      </c>
      <c r="E12" s="41" t="n">
        <v>0.1</v>
      </c>
      <c r="F12" s="41" t="n">
        <v>0.2</v>
      </c>
      <c r="G12" s="42" t="inlineStr">
        <is>
          <t>Annual aggregate threshold.</t>
        </is>
      </c>
    </row>
    <row r="13">
      <c r="A13" s="40" t="n">
        <v>9</v>
      </c>
      <c r="B13" s="4" t="inlineStr">
        <is>
          <t>194Q</t>
        </is>
      </c>
      <c r="C13" s="6" t="inlineStr">
        <is>
          <t>Purchase of goods (turnover &gt; Rs 10 cr)</t>
        </is>
      </c>
      <c r="D13" s="6" t="inlineStr">
        <is>
          <t>Rs 50,00,000 per seller</t>
        </is>
      </c>
      <c r="E13" s="41" t="n">
        <v>0.001</v>
      </c>
      <c r="F13" s="41" t="n">
        <v>0.05</v>
      </c>
      <c r="G13" s="42" t="inlineStr">
        <is>
          <t>Buyer-side TDS; only if buyer's prior-year turnover &gt; 10 cr.</t>
        </is>
      </c>
    </row>
    <row r="14">
      <c r="A14" s="40" t="n">
        <v>10</v>
      </c>
      <c r="B14" s="4" t="inlineStr">
        <is>
          <t>194T</t>
        </is>
      </c>
      <c r="C14" s="6" t="inlineStr">
        <is>
          <t>Partner's remuneration / interest by firm</t>
        </is>
      </c>
      <c r="D14" s="6" t="inlineStr">
        <is>
          <t>Rs 20,000</t>
        </is>
      </c>
      <c r="E14" s="41" t="n">
        <v>0.1</v>
      </c>
      <c r="F14" s="41" t="n">
        <v>0.2</v>
      </c>
      <c r="G14" s="42" t="inlineStr">
        <is>
          <t>New section w.e.f. 01.04.2025.</t>
        </is>
      </c>
    </row>
    <row r="15">
      <c r="A15" s="40" t="n">
        <v>11</v>
      </c>
      <c r="B15" s="4" t="inlineStr">
        <is>
          <t>195</t>
        </is>
      </c>
      <c r="C15" s="6" t="inlineStr">
        <is>
          <t>Payments to non-residents</t>
        </is>
      </c>
      <c r="D15" s="6" t="inlineStr">
        <is>
          <t>Nil</t>
        </is>
      </c>
      <c r="E15" s="41" t="n">
        <v>0</v>
      </c>
      <c r="F15" s="41" t="n">
        <v>0</v>
      </c>
      <c r="G15" s="42" t="inlineStr">
        <is>
          <t>Rate varies by nature &amp; DTAA. Enter manually + add surcharge/cess.</t>
        </is>
      </c>
    </row>
    <row r="16">
      <c r="A16" s="40" t="n">
        <v>12</v>
      </c>
      <c r="B16" s="4" t="inlineStr">
        <is>
          <t>Other</t>
        </is>
      </c>
      <c r="C16" s="6" t="inlineStr">
        <is>
          <t>Manual entry - enter rate in Vendor Master col F</t>
        </is>
      </c>
      <c r="D16" s="6" t="inlineStr">
        <is>
          <t>Manual</t>
        </is>
      </c>
      <c r="E16" s="41" t="n">
        <v>0</v>
      </c>
      <c r="F16" s="41" t="n">
        <v>0.2</v>
      </c>
      <c r="G16" s="42" t="inlineStr">
        <is>
          <t>Enter the actual TDS rate in 'Manual Rate' column F of Vendor Master.</t>
        </is>
      </c>
    </row>
    <row r="18">
      <c r="A18" s="43" t="inlineStr">
        <is>
          <t>All rates per Finance Act 2025. Last verified: April 2026. For sections not listed (194D, 194M, 194N, 194LA etc.), use 'Other' and enter rate manually.</t>
        </is>
      </c>
    </row>
    <row r="20">
      <c r="A20" s="16" t="inlineStr">
        <is>
          <t>calcguru.in  /  Prepared by CA Tirumalesh</t>
        </is>
      </c>
    </row>
  </sheetData>
  <sheetProtection selectLockedCells="0" selectUnlockedCells="0" sheet="1" objects="0" insertRows="1" insertHyperlinks="1" autoFilter="1" scenarios="0" formatColumns="1" deleteColumns="1" insertColumns="1" pivotTables="1" deleteRows="1" formatCells="1" formatRows="1" sort="1" password="BBBC"/>
  <mergeCells count="4">
    <mergeCell ref="A20:G20"/>
    <mergeCell ref="A2:G2"/>
    <mergeCell ref="A1:G1"/>
    <mergeCell ref="A18:G18"/>
  </mergeCells>
  <printOptions horizontalCentered="1"/>
  <pageMargins left="0.4" right="0.4" top="0.6" bottom="0.5" header="0.5" footer="0.5"/>
  <pageSetup orientation="landscape" fitToWidth="1"/>
  <headerFooter>
    <oddHeader>&amp;C&amp;K1E3A8A&amp;"Calibri,Bold"&amp;12 calcguru.in &amp;"Calibri,Regular"&amp;10 | Prepared by CA Tirumalesh</oddHeader>
    <oddFooter>&amp;L&amp;"Calibri,Italic"&amp;9 calcguru.in&amp;C&amp;"Calibri,Regular"&amp;9 Page &amp;P of &amp;N&amp;R&amp;"Calibri,Italic"&amp;9 Prepared by CA Tirumalesh</oddFooter>
    <evenHeader/>
    <evenFooter/>
    <firstHeader/>
    <firstFooter/>
  </headerFooter>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2026-04-27T10:32:38Z</dcterms:created>
  <dcterms:modified xmlns:dcterms="http://purl.org/dc/terms/" xmlns:xsi="http://www.w3.org/2001/XMLSchema-instance" xsi:type="dcterms:W3CDTF">2026-04-27T10:32:40Z</dcterms:modified>
</cp:coreProperties>
</file>