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Cover" sheetId="1" state="visible" r:id="rId3"/>
    <sheet name="TDS Calculator" sheetId="2" state="visible" r:id="rId4"/>
    <sheet name="Rate Master" sheetId="3" state="visible" r:id="rId5"/>
  </sheets>
  <definedNames>
    <definedName function="false" hidden="false" name="SectionList" vbProcedure="false">'Rate Master'!$C$7:$C$57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<sst xmlns="http://schemas.openxmlformats.org/spreadsheetml/2006/main" count="383" uniqueCount="248">
  <si>
    <t xml:space="preserve">CALC GURU  |  calcguru.in</t>
  </si>
  <si>
    <t xml:space="preserve">TDS Rate Chart &amp; Calculator</t>
  </si>
  <si>
    <t xml:space="preserve">Prepared by CA Tirumalesh Malla  |  https://calcguru.in</t>
  </si>
  <si>
    <t xml:space="preserve">FY 2026-27 / AY 2027-28 — Post Budget 2025 amendments</t>
  </si>
  <si>
    <t xml:space="preserve">About this utility</t>
  </si>
  <si>
    <t xml:space="preserve">Pick the section directly from the dropdown on the Calculator sheet — the workbook identifies rate, threshold, payee type and residential status automatically. Sections with sub-variants (194C, 194D, 194I, 194J, 194S) are split into their correct rate rows so there is no ambiguity. Enter the Payment Amount plus PAN/ITR compliance — TDS is calculated after applying 206AA/206AB where applicable.</t>
  </si>
  <si>
    <t xml:space="preserve">How to read the Section dropdown</t>
  </si>
  <si>
    <t xml:space="preserve">•  Prefix  R = Resident payee  |  NR = Non-Resident payee (u/s 195, 196 series)</t>
  </si>
  <si>
    <t xml:space="preserve">•  194C — split by payee type: Individual/HUF (1%) vs Others (2%)</t>
  </si>
  <si>
    <t xml:space="preserve">•  194D — split by payee type: Individual/HUF (2%) vs Others (10%)</t>
  </si>
  <si>
    <t xml:space="preserve">•  194I — split: (a) Plant &amp; Machinery (2%) vs (b) Land/Building (10%)</t>
  </si>
  <si>
    <t xml:space="preserve">•  194J — split: (a) Technical (2%) vs (b) Professional (10%) — plus royalty variants</t>
  </si>
  <si>
    <t xml:space="preserve">•  194A — split by deductor: Bank (senior ₹1L / non-senior ₹50K) vs Non-bank (₹10K)</t>
  </si>
  <si>
    <t xml:space="preserve">•  194S — split by payee: Specified person (₹50K) vs Others (₹10K)</t>
  </si>
  <si>
    <t xml:space="preserve">Disclaimer</t>
  </si>
  <si>
    <t xml:space="preserve">Rates as per Finance Act 2025. DTAA benefit, Nil/Lower deduction certificate u/s 197, surcharge/cess treatment for NR, section-specific exclusions (e.g., transporter exemption u/s 194C) are NOT mechanised. Always cross-check with the Income Tax Act and latest CBDT circulars before deducting TDS.</t>
  </si>
  <si>
    <t xml:space="preserve">Calc Guru  |  Prepared by CA Tirumalesh Malla  |  calcguru.in    —    For indicative estimation only. Verify before filing or transacting.</t>
  </si>
  <si>
    <t xml:space="preserve">TDS Amount Calculator</t>
  </si>
  <si>
    <t xml:space="preserve">Pick section from dropdown — rate, threshold &amp; notes auto-populate</t>
  </si>
  <si>
    <t xml:space="preserve">Step 1 — Select Section</t>
  </si>
  <si>
    <t xml:space="preserve">Section Descriptor</t>
  </si>
  <si>
    <t xml:space="preserve">R · 194C — Contractor single (Individual/HUF)</t>
  </si>
  <si>
    <t xml:space="preserve">Section</t>
  </si>
  <si>
    <t xml:space="preserve">Nature of Payment</t>
  </si>
  <si>
    <t xml:space="preserve">Payee Type</t>
  </si>
  <si>
    <t xml:space="preserve">Residential Status</t>
  </si>
  <si>
    <t xml:space="preserve">Threshold (₹)</t>
  </si>
  <si>
    <t xml:space="preserve">Base TDS Rate</t>
  </si>
  <si>
    <t xml:space="preserve">Notes</t>
  </si>
  <si>
    <t xml:space="preserve">Step 2 — Transaction &amp; Compliance Inputs</t>
  </si>
  <si>
    <t xml:space="preserve">Payment Amount (₹)</t>
  </si>
  <si>
    <t xml:space="preserve">206AA — No PAN</t>
  </si>
  <si>
    <t xml:space="preserve">Higher of rate or 20%</t>
  </si>
  <si>
    <t xml:space="preserve">PAN Furnished by Payee?</t>
  </si>
  <si>
    <t xml:space="preserve">Yes</t>
  </si>
  <si>
    <t xml:space="preserve">206AB — Non-filer</t>
  </si>
  <si>
    <t xml:space="preserve">Higher of 2× rate or 5%</t>
  </si>
  <si>
    <t xml:space="preserve">ITR Filed for last 2 years?</t>
  </si>
  <si>
    <t xml:space="preserve">Rounding Convention</t>
  </si>
  <si>
    <t xml:space="preserve">Round to nearest ₹1</t>
  </si>
  <si>
    <t xml:space="preserve">Override Base Rate? (optional, %)</t>
  </si>
  <si>
    <t xml:space="preserve">Deposit Due Date</t>
  </si>
  <si>
    <t xml:space="preserve">7th of next month (30 Apr for March)</t>
  </si>
  <si>
    <t xml:space="preserve">Return Form</t>
  </si>
  <si>
    <t xml:space="preserve">24Q (salary) / 26Q (non-salary) — qtly</t>
  </si>
  <si>
    <t xml:space="preserve">Step 3 — Results</t>
  </si>
  <si>
    <t xml:space="preserve">Applicable Rate (base or override)</t>
  </si>
  <si>
    <t xml:space="preserve">Interest — late deduct</t>
  </si>
  <si>
    <t xml:space="preserve">1% p.m. u/s 201(1A)</t>
  </si>
  <si>
    <t xml:space="preserve">Effective Rate (after 206AA/206AB check)</t>
  </si>
  <si>
    <t xml:space="preserve">Interest — late deposit</t>
  </si>
  <si>
    <t xml:space="preserve">1.5% p.m. u/s 201(1A)</t>
  </si>
  <si>
    <t xml:space="preserve">Is TDS Applicable?</t>
  </si>
  <si>
    <t xml:space="preserve">Penalty — late return</t>
  </si>
  <si>
    <t xml:space="preserve">₹200/day u/s 234E (cap = TDS)</t>
  </si>
  <si>
    <t xml:space="preserve">TDS to Deduct (₹)</t>
  </si>
  <si>
    <t xml:space="preserve">Form 16A Issue</t>
  </si>
  <si>
    <t xml:space="preserve">Within 15 days of 24Q/26Q filing</t>
  </si>
  <si>
    <t xml:space="preserve">Net Amount to Pay (₹)</t>
  </si>
  <si>
    <t xml:space="preserve">TDS as % of Payment</t>
  </si>
  <si>
    <t xml:space="preserve">TDS Rate Master — All Sections</t>
  </si>
  <si>
    <t xml:space="preserve">Resident + Non-Resident consolidated</t>
  </si>
  <si>
    <t xml:space="preserve">Status</t>
  </si>
  <si>
    <t xml:space="preserve">Section Descriptor (pick from Calculator)</t>
  </si>
  <si>
    <t xml:space="preserve">Rate (%)</t>
  </si>
  <si>
    <t xml:space="preserve">R</t>
  </si>
  <si>
    <t xml:space="preserve">R · 192 — Salary</t>
  </si>
  <si>
    <t xml:space="preserve">192</t>
  </si>
  <si>
    <t xml:space="preserve">Salary</t>
  </si>
  <si>
    <t xml:space="preserve">As applicable</t>
  </si>
  <si>
    <t xml:space="preserve">Slab rate per declaration (Old/New). Use Income Tax Comparison sheet.</t>
  </si>
  <si>
    <t xml:space="preserve">R · 192A — PF withdrawal (&lt;5 yrs)</t>
  </si>
  <si>
    <t xml:space="preserve">192A</t>
  </si>
  <si>
    <t xml:space="preserve">PF withdrawal &lt;5 yrs</t>
  </si>
  <si>
    <t xml:space="preserve">Individual</t>
  </si>
  <si>
    <t xml:space="preserve">20% if PAN not furnished</t>
  </si>
  <si>
    <t xml:space="preserve">R · 193 — Interest on securities</t>
  </si>
  <si>
    <t xml:space="preserve">193</t>
  </si>
  <si>
    <t xml:space="preserve">Interest on securities</t>
  </si>
  <si>
    <t xml:space="preserve">Any</t>
  </si>
  <si>
    <t xml:space="preserve">—</t>
  </si>
  <si>
    <t xml:space="preserve">R · 194 — Dividend</t>
  </si>
  <si>
    <t xml:space="preserve">194</t>
  </si>
  <si>
    <t xml:space="preserve">Dividend</t>
  </si>
  <si>
    <t xml:space="preserve">Threshold raised in Budget 2025</t>
  </si>
  <si>
    <t xml:space="preserve">R · 194A — Bank FD Interest (non-senior)</t>
  </si>
  <si>
    <t xml:space="preserve">194A</t>
  </si>
  <si>
    <t xml:space="preserve">Bank FD interest</t>
  </si>
  <si>
    <t xml:space="preserve">Non-senior</t>
  </si>
  <si>
    <t xml:space="preserve">Threshold ₹50,000 post-Budget 2025</t>
  </si>
  <si>
    <t xml:space="preserve">R · 194A — Bank FD Interest (Senior Citizen)</t>
  </si>
  <si>
    <t xml:space="preserve">Senior Citizen</t>
  </si>
  <si>
    <t xml:space="preserve">Senior threshold ₹1,00,000</t>
  </si>
  <si>
    <t xml:space="preserve">R · 194A — Other Interest (non-bank)</t>
  </si>
  <si>
    <t xml:space="preserve">Interest (non-bank)</t>
  </si>
  <si>
    <t xml:space="preserve">Non-bank deductors — lower threshold</t>
  </si>
  <si>
    <t xml:space="preserve">R · 194B — Lottery / Crossword / Gaming</t>
  </si>
  <si>
    <t xml:space="preserve">194B</t>
  </si>
  <si>
    <t xml:space="preserve">Lottery / crossword</t>
  </si>
  <si>
    <t xml:space="preserve">Per transaction threshold</t>
  </si>
  <si>
    <t xml:space="preserve">R · 194BA — Online gaming</t>
  </si>
  <si>
    <t xml:space="preserve">194BA</t>
  </si>
  <si>
    <t xml:space="preserve">Online gaming winnings</t>
  </si>
  <si>
    <t xml:space="preserve">No threshold — TDS on every payment</t>
  </si>
  <si>
    <t xml:space="preserve">194C</t>
  </si>
  <si>
    <t xml:space="preserve">Contractor (single)</t>
  </si>
  <si>
    <t xml:space="preserve">Individual/HUF</t>
  </si>
  <si>
    <t xml:space="preserve">If single contract &gt; ₹30,000</t>
  </si>
  <si>
    <t xml:space="preserve">R · 194C — Contractor single (Others)</t>
  </si>
  <si>
    <t xml:space="preserve">Others (Co/Firm)</t>
  </si>
  <si>
    <t xml:space="preserve">R · 194C — Contractor aggregate (Individual/HUF)</t>
  </si>
  <si>
    <t xml:space="preserve">Contractor (aggregate)</t>
  </si>
  <si>
    <t xml:space="preserve">If aggregate &gt; ₹1,00,000 in F.Y.</t>
  </si>
  <si>
    <t xml:space="preserve">R · 194C — Contractor aggregate (Others)</t>
  </si>
  <si>
    <t xml:space="preserve">R · 194D — Insurance commission (Individual/HUF)</t>
  </si>
  <si>
    <t xml:space="preserve">194D</t>
  </si>
  <si>
    <t xml:space="preserve">Insurance commission</t>
  </si>
  <si>
    <t xml:space="preserve">Rate reduced from 5% w.e.f. 01.04.2025</t>
  </si>
  <si>
    <t xml:space="preserve">R · 194D — Insurance commission (Others)</t>
  </si>
  <si>
    <t xml:space="preserve">Companies: 10%</t>
  </si>
  <si>
    <t xml:space="preserve">R · 194DA — LIC policy receipts</t>
  </si>
  <si>
    <t xml:space="preserve">194DA</t>
  </si>
  <si>
    <t xml:space="preserve">Life insurance proceeds</t>
  </si>
  <si>
    <t xml:space="preserve">On income component only</t>
  </si>
  <si>
    <t xml:space="preserve">R · 194H — Commission / Brokerage</t>
  </si>
  <si>
    <t xml:space="preserve">194H</t>
  </si>
  <si>
    <t xml:space="preserve">Commission / brokerage</t>
  </si>
  <si>
    <t xml:space="preserve">Rate reduced from 5% w.e.f. 01.10.2024</t>
  </si>
  <si>
    <t xml:space="preserve">R · 194I(a) — Rent on Plant &amp; Machinery</t>
  </si>
  <si>
    <t xml:space="preserve">194I(a)</t>
  </si>
  <si>
    <t xml:space="preserve">Rent — Plant &amp; Machinery</t>
  </si>
  <si>
    <t xml:space="preserve">Annual threshold ₹6L (Budget 2025)</t>
  </si>
  <si>
    <t xml:space="preserve">R · 194I(b) — Rent on Land/Building/Furniture</t>
  </si>
  <si>
    <t xml:space="preserve">194I(b)</t>
  </si>
  <si>
    <t xml:space="preserve">Rent — Land/Building</t>
  </si>
  <si>
    <t xml:space="preserve">R · 194IA — Transfer of immovable property</t>
  </si>
  <si>
    <t xml:space="preserve">194IA</t>
  </si>
  <si>
    <t xml:space="preserve">Transfer of immovable property</t>
  </si>
  <si>
    <t xml:space="preserve">Any (Non-agri)</t>
  </si>
  <si>
    <t xml:space="preserve">On SDV or consideration whichever higher</t>
  </si>
  <si>
    <t xml:space="preserve">R · 194IB — Rent paid by Indv/HUF (non-audit)</t>
  </si>
  <si>
    <t xml:space="preserve">194IB</t>
  </si>
  <si>
    <t xml:space="preserve">Rent by Indv/HUF not in audit</t>
  </si>
  <si>
    <t xml:space="preserve">Monthly; TDS once in last month</t>
  </si>
  <si>
    <t xml:space="preserve">R · 194J(a) — Technical services / Call-centre</t>
  </si>
  <si>
    <t xml:space="preserve">194J(a)</t>
  </si>
  <si>
    <t xml:space="preserve">Technical services</t>
  </si>
  <si>
    <t xml:space="preserve">2% for technical/call-centre services</t>
  </si>
  <si>
    <t xml:space="preserve">R · 194J(b) — Professional fees</t>
  </si>
  <si>
    <t xml:space="preserve">194J(b)</t>
  </si>
  <si>
    <t xml:space="preserve">Professional fees</t>
  </si>
  <si>
    <t xml:space="preserve">10% for professional services</t>
  </si>
  <si>
    <t xml:space="preserve">R · 194J — Royalty (cinematographic films)</t>
  </si>
  <si>
    <t xml:space="preserve">194J</t>
  </si>
  <si>
    <t xml:space="preserve">Royalty — films</t>
  </si>
  <si>
    <t xml:space="preserve">Films — 2%; Others — 10%</t>
  </si>
  <si>
    <t xml:space="preserve">R · 194J — Royalty (other than films)</t>
  </si>
  <si>
    <t xml:space="preserve">Royalty — other</t>
  </si>
  <si>
    <t xml:space="preserve">Non-film royalty — 10%</t>
  </si>
  <si>
    <t xml:space="preserve">R · 194K — Income from units of MF</t>
  </si>
  <si>
    <t xml:space="preserve">194K</t>
  </si>
  <si>
    <t xml:space="preserve">Mutual fund income</t>
  </si>
  <si>
    <t xml:space="preserve">R · 194LA — Compulsory acquisition of property</t>
  </si>
  <si>
    <t xml:space="preserve">194LA</t>
  </si>
  <si>
    <t xml:space="preserve">Compensation on acquisition</t>
  </si>
  <si>
    <t xml:space="preserve">R · 194N — Cash withdrawal &gt; 1 Cr</t>
  </si>
  <si>
    <t xml:space="preserve">194N</t>
  </si>
  <si>
    <t xml:space="preserve">Cash withdrawal</t>
  </si>
  <si>
    <t xml:space="preserve">5% if non-filer; ₹20L threshold for non-filers</t>
  </si>
  <si>
    <t xml:space="preserve">R · 194O — E-commerce operator to participant</t>
  </si>
  <si>
    <t xml:space="preserve">194O</t>
  </si>
  <si>
    <t xml:space="preserve">E-commerce payout</t>
  </si>
  <si>
    <t xml:space="preserve">R · 194Q — Purchase of goods (buyer &gt; ₹10 Cr T/O)</t>
  </si>
  <si>
    <t xml:space="preserve">194Q</t>
  </si>
  <si>
    <t xml:space="preserve">Purchase of goods</t>
  </si>
  <si>
    <t xml:space="preserve">Buyer (resident)</t>
  </si>
  <si>
    <t xml:space="preserve">Only for buyers with T/O &gt; ₹10 Cr</t>
  </si>
  <si>
    <t xml:space="preserve">R · 194R — Benefit/perquisite of business</t>
  </si>
  <si>
    <t xml:space="preserve">194R</t>
  </si>
  <si>
    <t xml:space="preserve">Benefit / perquisite</t>
  </si>
  <si>
    <t xml:space="preserve">R · 194S — VDA / Crypto transfer (Specified person)</t>
  </si>
  <si>
    <t xml:space="preserve">194S</t>
  </si>
  <si>
    <t xml:space="preserve">Virtual Digital Asset transfer</t>
  </si>
  <si>
    <t xml:space="preserve">Specified person</t>
  </si>
  <si>
    <t xml:space="preserve">Specified person: Indv/HUF not in audit</t>
  </si>
  <si>
    <t xml:space="preserve">R · 194S — VDA / Crypto transfer (Others)</t>
  </si>
  <si>
    <t xml:space="preserve">Others</t>
  </si>
  <si>
    <t xml:space="preserve">Lower threshold ₹10,000 for others</t>
  </si>
  <si>
    <t xml:space="preserve">R · 194T — Firm to Partner (Sal/Int/Commission)</t>
  </si>
  <si>
    <t xml:space="preserve">194T</t>
  </si>
  <si>
    <t xml:space="preserve">Firm to Partner</t>
  </si>
  <si>
    <t xml:space="preserve">Partner</t>
  </si>
  <si>
    <t xml:space="preserve">New section, effective 01.04.2025</t>
  </si>
  <si>
    <t xml:space="preserve">NR</t>
  </si>
  <si>
    <t xml:space="preserve">NR · 195 — LTCG (other than 112A/111A)</t>
  </si>
  <si>
    <t xml:space="preserve">195</t>
  </si>
  <si>
    <t xml:space="preserve">Long Term Capital Gain (general)</t>
  </si>
  <si>
    <t xml:space="preserve">Any NR</t>
  </si>
  <si>
    <t xml:space="preserve">+ SC + 4% cess</t>
  </si>
  <si>
    <t xml:space="preserve">NR · 195 — STCG u/s 111A (equity/units)</t>
  </si>
  <si>
    <t xml:space="preserve">STCG u/s 111A</t>
  </si>
  <si>
    <t xml:space="preserve">NR · 195 — LTCG u/s 112A (above ₹1.25L)</t>
  </si>
  <si>
    <t xml:space="preserve">LTCG u/s 112A</t>
  </si>
  <si>
    <t xml:space="preserve">On gains &gt; ₹1.25L</t>
  </si>
  <si>
    <t xml:space="preserve">NR · 195 — Interest on foreign currency loan</t>
  </si>
  <si>
    <t xml:space="preserve">Interest (FC loan)</t>
  </si>
  <si>
    <t xml:space="preserve">NR · 195 — Royalty / FTS</t>
  </si>
  <si>
    <t xml:space="preserve">Royalty / Fees for Tech Services</t>
  </si>
  <si>
    <t xml:space="preserve">Rate revised 01.04.2023</t>
  </si>
  <si>
    <t xml:space="preserve">NR · 195 — Other income (Individual)</t>
  </si>
  <si>
    <t xml:space="preserve">Other income (general)</t>
  </si>
  <si>
    <t xml:space="preserve">Non-resident Individual</t>
  </si>
  <si>
    <t xml:space="preserve">NR · 195 — Other income (Company)</t>
  </si>
  <si>
    <t xml:space="preserve">Non-resident Company</t>
  </si>
  <si>
    <t xml:space="preserve">NR · 196A — MF income to NR</t>
  </si>
  <si>
    <t xml:space="preserve">196A</t>
  </si>
  <si>
    <t xml:space="preserve">Mutual fund income to NR</t>
  </si>
  <si>
    <t xml:space="preserve">NR · 196B — Offshore Fund income</t>
  </si>
  <si>
    <t xml:space="preserve">196B</t>
  </si>
  <si>
    <t xml:space="preserve">Offshore fund</t>
  </si>
  <si>
    <t xml:space="preserve">NR · 196C — Interest/dividend on bonds/GDRs</t>
  </si>
  <si>
    <t xml:space="preserve">196C</t>
  </si>
  <si>
    <t xml:space="preserve">Bond/GDR interest &amp; dividend</t>
  </si>
  <si>
    <t xml:space="preserve">NR · 196D — FII income from securities</t>
  </si>
  <si>
    <t xml:space="preserve">196D</t>
  </si>
  <si>
    <t xml:space="preserve">FII securities income</t>
  </si>
  <si>
    <t xml:space="preserve">FII</t>
  </si>
  <si>
    <t xml:space="preserve">NR · 194E — NR sportsmen / sports association</t>
  </si>
  <si>
    <t xml:space="preserve">194E</t>
  </si>
  <si>
    <t xml:space="preserve">NR sportsmen / association</t>
  </si>
  <si>
    <t xml:space="preserve">NR sportsmen</t>
  </si>
  <si>
    <t xml:space="preserve">NR · 194LB — Interest from Infra Debt Fund</t>
  </si>
  <si>
    <t xml:space="preserve">194LB</t>
  </si>
  <si>
    <t xml:space="preserve">Interest — Infra Debt Fund</t>
  </si>
  <si>
    <t xml:space="preserve">NR · 194LBA — Business trust interest</t>
  </si>
  <si>
    <t xml:space="preserve">194LBA</t>
  </si>
  <si>
    <t xml:space="preserve">Business trust — interest</t>
  </si>
  <si>
    <t xml:space="preserve">REIT/InvIT</t>
  </si>
  <si>
    <t xml:space="preserve">NR · 194LBA — Business trust dividend</t>
  </si>
  <si>
    <t xml:space="preserve">Business trust — dividend</t>
  </si>
  <si>
    <t xml:space="preserve">NR · 194LC — ECB / Long-term bond interest</t>
  </si>
  <si>
    <t xml:space="preserve">194LC</t>
  </si>
  <si>
    <t xml:space="preserve">ECB / long-term bond</t>
  </si>
  <si>
    <t xml:space="preserve">5% / 9% based on issue</t>
  </si>
  <si>
    <t xml:space="preserve">NR · 194LD — FII/QFI interest on govt/corp bonds</t>
  </si>
  <si>
    <t xml:space="preserve">194LD</t>
  </si>
  <si>
    <t xml:space="preserve">FII govt/corp bond interest</t>
  </si>
  <si>
    <t xml:space="preserve">FII/QFI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</si>
</sst>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\₹#,##0"/>
    <numFmt numFmtId="166" formatCode="0.00\%"/>
    <numFmt numFmtId="167" formatCode="0.00\%;;\-"/>
    <numFmt numFmtId="168" formatCode="0.00%"/>
    <numFmt numFmtId="169" formatCode="0.0\%"/>
  </numFmts>
  <fonts count="18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sz val="14"/>
      <color rgb="FFFFFFFF"/>
      <name val="Calibri"/>
      <family val="0"/>
      <charset val="1"/>
    </font>
    <font>
      <b val="true"/>
      <sz val="16"/>
      <color rgb="FF1E3A8A"/>
      <name val="Calibri"/>
      <family val="0"/>
      <charset val="1"/>
    </font>
    <font>
      <i val="true"/>
      <sz val="10"/>
      <color rgb="FF64748B"/>
      <name val="Calibri"/>
      <family val="0"/>
      <charset val="1"/>
    </font>
    <font>
      <i val="true"/>
      <sz val="10"/>
      <color rgb="FFF97316"/>
      <name val="Calibri"/>
      <family val="0"/>
      <charset val="1"/>
    </font>
    <font>
      <b val="true"/>
      <sz val="13"/>
      <color rgb="FF1E3A8A"/>
      <name val="Calibri"/>
      <family val="0"/>
      <charset val="1"/>
    </font>
    <font>
      <sz val="11"/>
      <name val="Calibri"/>
      <family val="0"/>
      <charset val="1"/>
    </font>
    <font>
      <sz val="10"/>
      <name val="Calibri"/>
      <family val="0"/>
      <charset val="1"/>
    </font>
    <font>
      <b val="true"/>
      <sz val="12"/>
      <color rgb="FFFFFFFF"/>
      <name val="Calibri"/>
      <family val="0"/>
      <charset val="1"/>
    </font>
    <font>
      <i val="true"/>
      <sz val="9"/>
      <color rgb="FF64748B"/>
      <name val="Calibri"/>
      <family val="0"/>
      <charset val="1"/>
    </font>
    <font>
      <b val="true"/>
      <sz val="11"/>
      <color rgb="FF000000"/>
      <name val="Calibri"/>
      <family val="0"/>
      <charset val="1"/>
    </font>
    <font>
      <b val="true"/>
      <sz val="11"/>
      <color rgb="FF0000FF"/>
      <name val="Calibri"/>
      <family val="0"/>
      <charset val="1"/>
    </font>
    <font>
      <sz val="11"/>
      <color rgb="FF000000"/>
      <name val="Calibri"/>
      <family val="0"/>
      <charset val="1"/>
    </font>
    <font>
      <b val="true"/>
      <sz val="12"/>
      <color rgb="FF1E3A8A"/>
      <name val="Calibri"/>
      <family val="0"/>
      <charset val="1"/>
    </font>
    <font>
      <b val="true"/>
      <sz val="11"/>
      <color rgb="FFFFFFFF"/>
      <name val="Calibri"/>
      <family val="0"/>
      <charset val="1"/>
    </font>
  </fonts>
  <fills count="9">
    <fill>
      <patternFill patternType="none"/>
    </fill>
    <fill>
      <patternFill patternType="gray125"/>
    </fill>
    <fill>
      <patternFill patternType="solid">
        <fgColor rgb="FF1E3A8A"/>
        <bgColor rgb="FF003366"/>
      </patternFill>
    </fill>
    <fill>
      <patternFill patternType="solid">
        <fgColor rgb="FFE0E7FF"/>
        <bgColor rgb="FFE2E8F0"/>
      </patternFill>
    </fill>
    <fill>
      <patternFill patternType="solid">
        <fgColor rgb="FFF97316"/>
        <bgColor rgb="FFFF9900"/>
      </patternFill>
    </fill>
    <fill>
      <patternFill patternType="solid">
        <fgColor rgb="FFE2E8F0"/>
        <bgColor rgb="FFE0E7FF"/>
      </patternFill>
    </fill>
    <fill>
      <patternFill patternType="solid">
        <fgColor rgb="FFFFF4C2"/>
        <bgColor rgb="FFF8FAFC"/>
      </patternFill>
    </fill>
    <fill>
      <patternFill patternType="solid">
        <fgColor rgb="FFF8FAFC"/>
        <bgColor rgb="FFFFFFFF"/>
      </patternFill>
    </fill>
    <fill>
      <patternFill patternType="solid">
        <fgColor rgb="FFDCFCE7"/>
        <bgColor rgb="FFE2E8F0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E2E8F0"/>
      </left>
      <right style="thin">
        <color rgb="FFE2E8F0"/>
      </right>
      <top style="thin">
        <color rgb="FFE2E8F0"/>
      </top>
      <bottom style="thin">
        <color rgb="FFE2E8F0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5" fillId="3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6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7" fillId="0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8" fillId="3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9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0" fillId="0" borderId="0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1" fillId="4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6" fillId="0" borderId="0" xfId="0" applyFont="true" applyBorder="true" applyAlignment="true" applyProtection="false">
      <alignment horizontal="left" vertical="top" textRotation="0" wrapText="true" indent="0" shrinkToFit="false"/>
      <protection locked="true" hidden="false"/>
    </xf>
    <xf numFmtId="164" fontId="12" fillId="5" borderId="0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11" fillId="2" borderId="0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3" fillId="0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4" fillId="6" borderId="1" xfId="0" applyFont="true" applyBorder="true" applyAlignment="true" applyProtection="true">
      <alignment horizontal="left" vertical="center" textRotation="0" wrapText="true" indent="0" shrinkToFit="false"/>
      <protection locked="false" hidden="false"/>
    </xf>
    <xf numFmtId="164" fontId="15" fillId="7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5" fontId="15" fillId="7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6" fontId="15" fillId="7" borderId="1" xfId="0" applyFont="true" applyBorder="true" applyAlignment="true" applyProtection="false">
      <alignment horizontal="left" vertical="center" textRotation="0" wrapText="false" indent="1" shrinkToFit="false"/>
      <protection locked="true" hidden="false"/>
    </xf>
    <xf numFmtId="164" fontId="15" fillId="7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5" fontId="14" fillId="6" borderId="1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4" fontId="15" fillId="7" borderId="1" xfId="0" applyFont="true" applyBorder="true" applyAlignment="true" applyProtection="false">
      <alignment horizontal="left" vertical="center" textRotation="0" wrapText="true" indent="0" shrinkToFit="false"/>
      <protection locked="true" hidden="false"/>
    </xf>
    <xf numFmtId="164" fontId="14" fillId="6" borderId="1" xfId="0" applyFont="true" applyBorder="true" applyAlignment="true" applyProtection="true">
      <alignment horizontal="center" vertical="center" textRotation="0" wrapText="false" indent="0" shrinkToFit="false"/>
      <protection locked="false" hidden="false"/>
    </xf>
    <xf numFmtId="167" fontId="14" fillId="6" borderId="1" xfId="0" applyFont="true" applyBorder="true" applyAlignment="true" applyProtection="true">
      <alignment horizontal="right" vertical="center" textRotation="0" wrapText="false" indent="0" shrinkToFit="false"/>
      <protection locked="false" hidden="false"/>
    </xf>
    <xf numFmtId="166" fontId="15" fillId="7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5" fillId="7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5" fontId="16" fillId="8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8" fontId="15" fillId="7" borderId="1" xfId="0" applyFont="true" applyBorder="true" applyAlignment="true" applyProtection="false">
      <alignment horizontal="right" vertical="center" textRotation="0" wrapText="false" indent="0" shrinkToFit="false"/>
      <protection locked="true" hidden="false"/>
    </xf>
    <xf numFmtId="164" fontId="17" fillId="2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7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5" fontId="10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10" fillId="7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4" fontId="10" fillId="0" borderId="1" xfId="0" applyFont="true" applyBorder="true" applyAlignment="true" applyProtection="false">
      <alignment horizontal="left" vertical="center" textRotation="0" wrapText="true" indent="1" shrinkToFit="false"/>
      <protection locked="true" hidden="false"/>
    </xf>
    <xf numFmtId="165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  <xf numFmtId="169" fontId="10" fillId="0" borderId="1" xfId="0" applyFont="true" applyBorder="true" applyAlignment="true" applyProtection="false">
      <alignment horizontal="center" vertical="center" textRotation="0" wrapText="tru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4C2"/>
      <rgbColor rgb="FFDCFCE7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E0E7FF"/>
      <rgbColor rgb="FFE2E8F0"/>
      <rgbColor rgb="FFF8FAF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97316"/>
      <rgbColor rgb="FF64748B"/>
      <rgbColor rgb="FF969696"/>
      <rgbColor rgb="FF003366"/>
      <rgbColor rgb="FF339966"/>
      <rgbColor rgb="FF003300"/>
      <rgbColor rgb="FF333300"/>
      <rgbColor rgb="FF993300"/>
      <rgbColor rgb="FF993366"/>
      <rgbColor rgb="FF1E3A8A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H28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5"/>
    <col collapsed="false" customWidth="true" hidden="false" outlineLevel="0" max="6" min="2" style="0" width="28"/>
    <col collapsed="false" customWidth="true" hidden="false" outlineLevel="0" max="7" min="7" style="0" width="5"/>
  </cols>
  <sheetData>
    <row r="1" customFormat="false" ht="25.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</row>
    <row r="2" customFormat="false" ht="24" hidden="false" customHeight="true" outlineLevel="0" collapsed="false">
      <c r="A2" s="2" t="s">
        <v>1</v>
      </c>
      <c r="B2" s="2"/>
      <c r="C2" s="2"/>
      <c r="D2" s="2"/>
      <c r="E2" s="2"/>
      <c r="F2" s="2"/>
      <c r="G2" s="2"/>
      <c r="H2" s="2"/>
    </row>
    <row r="3" customFormat="false" ht="18" hidden="false" customHeight="true" outlineLevel="0" collapsed="false">
      <c r="A3" s="3" t="s">
        <v>2</v>
      </c>
      <c r="B3" s="3"/>
      <c r="C3" s="3"/>
      <c r="D3" s="3"/>
      <c r="E3" s="3"/>
      <c r="F3" s="3"/>
      <c r="G3" s="3"/>
      <c r="H3" s="3"/>
    </row>
    <row r="4" customFormat="false" ht="15.75" hidden="false" customHeight="true" outlineLevel="0" collapsed="false">
      <c r="A4" s="4" t="s">
        <v>3</v>
      </c>
      <c r="B4" s="4"/>
      <c r="C4" s="4"/>
      <c r="D4" s="4"/>
      <c r="E4" s="4"/>
      <c r="F4" s="4"/>
      <c r="G4" s="4"/>
      <c r="H4" s="4"/>
    </row>
    <row r="6" customFormat="false" ht="16.15" hidden="false" customHeight="true" outlineLevel="0" collapsed="false">
      <c r="B6" s="5" t="s">
        <v>4</v>
      </c>
      <c r="C6" s="5"/>
      <c r="D6" s="5"/>
      <c r="E6" s="5"/>
      <c r="F6" s="5"/>
    </row>
    <row r="7" customFormat="false" ht="15" hidden="false" customHeight="true" outlineLevel="0" collapsed="false">
      <c r="B7" s="6" t="s">
        <v>5</v>
      </c>
      <c r="C7" s="6"/>
      <c r="D7" s="6"/>
      <c r="E7" s="6"/>
      <c r="F7" s="6"/>
    </row>
    <row r="8" customFormat="false" ht="15" hidden="false" customHeight="false" outlineLevel="0" collapsed="false">
      <c r="B8" s="6"/>
      <c r="C8" s="6"/>
      <c r="D8" s="6"/>
      <c r="E8" s="6"/>
      <c r="F8" s="6"/>
    </row>
    <row r="9" customFormat="false" ht="15" hidden="false" customHeight="false" outlineLevel="0" collapsed="false">
      <c r="B9" s="6"/>
      <c r="C9" s="6"/>
      <c r="D9" s="6"/>
      <c r="E9" s="6"/>
      <c r="F9" s="6"/>
    </row>
    <row r="10" customFormat="false" ht="15" hidden="false" customHeight="false" outlineLevel="0" collapsed="false">
      <c r="B10" s="6"/>
      <c r="C10" s="6"/>
      <c r="D10" s="6"/>
      <c r="E10" s="6"/>
      <c r="F10" s="6"/>
    </row>
    <row r="11" customFormat="false" ht="15" hidden="false" customHeight="false" outlineLevel="0" collapsed="false">
      <c r="B11" s="6"/>
      <c r="C11" s="6"/>
      <c r="D11" s="6"/>
      <c r="E11" s="6"/>
      <c r="F11" s="6"/>
    </row>
    <row r="13" customFormat="false" ht="16.15" hidden="false" customHeight="true" outlineLevel="0" collapsed="false">
      <c r="B13" s="5" t="s">
        <v>6</v>
      </c>
      <c r="C13" s="5"/>
      <c r="D13" s="5"/>
      <c r="E13" s="5"/>
      <c r="F13" s="5"/>
    </row>
    <row r="14" customFormat="false" ht="15" hidden="false" customHeight="true" outlineLevel="0" collapsed="false">
      <c r="B14" s="7" t="s">
        <v>7</v>
      </c>
      <c r="C14" s="7"/>
      <c r="D14" s="7"/>
      <c r="E14" s="7"/>
      <c r="F14" s="7"/>
    </row>
    <row r="15" customFormat="false" ht="15" hidden="false" customHeight="true" outlineLevel="0" collapsed="false">
      <c r="B15" s="7" t="s">
        <v>8</v>
      </c>
      <c r="C15" s="7"/>
      <c r="D15" s="7"/>
      <c r="E15" s="7"/>
      <c r="F15" s="7"/>
    </row>
    <row r="16" customFormat="false" ht="15" hidden="false" customHeight="true" outlineLevel="0" collapsed="false">
      <c r="B16" s="7" t="s">
        <v>9</v>
      </c>
      <c r="C16" s="7"/>
      <c r="D16" s="7"/>
      <c r="E16" s="7"/>
      <c r="F16" s="7"/>
    </row>
    <row r="17" customFormat="false" ht="15" hidden="false" customHeight="true" outlineLevel="0" collapsed="false">
      <c r="B17" s="7" t="s">
        <v>10</v>
      </c>
      <c r="C17" s="7"/>
      <c r="D17" s="7"/>
      <c r="E17" s="7"/>
      <c r="F17" s="7"/>
    </row>
    <row r="18" customFormat="false" ht="15" hidden="false" customHeight="true" outlineLevel="0" collapsed="false">
      <c r="B18" s="7" t="s">
        <v>11</v>
      </c>
      <c r="C18" s="7"/>
      <c r="D18" s="7"/>
      <c r="E18" s="7"/>
      <c r="F18" s="7"/>
    </row>
    <row r="19" customFormat="false" ht="15" hidden="false" customHeight="true" outlineLevel="0" collapsed="false">
      <c r="B19" s="7" t="s">
        <v>12</v>
      </c>
      <c r="C19" s="7"/>
      <c r="D19" s="7"/>
      <c r="E19" s="7"/>
      <c r="F19" s="7"/>
    </row>
    <row r="20" customFormat="false" ht="15" hidden="false" customHeight="true" outlineLevel="0" collapsed="false">
      <c r="B20" s="7" t="s">
        <v>13</v>
      </c>
      <c r="C20" s="7"/>
      <c r="D20" s="7"/>
      <c r="E20" s="7"/>
      <c r="F20" s="7"/>
    </row>
    <row r="22" customFormat="false" ht="21.75" hidden="false" customHeight="true" outlineLevel="0" collapsed="false">
      <c r="A22" s="8" t="s">
        <v>14</v>
      </c>
      <c r="B22" s="8"/>
      <c r="C22" s="8"/>
      <c r="D22" s="8"/>
      <c r="E22" s="8"/>
      <c r="F22" s="8"/>
    </row>
    <row r="23" customFormat="false" ht="15" hidden="false" customHeight="true" outlineLevel="0" collapsed="false">
      <c r="B23" s="9" t="s">
        <v>15</v>
      </c>
      <c r="C23" s="9"/>
      <c r="D23" s="9"/>
      <c r="E23" s="9"/>
      <c r="F23" s="9"/>
    </row>
    <row r="24" customFormat="false" ht="15" hidden="false" customHeight="false" outlineLevel="0" collapsed="false">
      <c r="B24" s="9"/>
      <c r="C24" s="9"/>
      <c r="D24" s="9"/>
      <c r="E24" s="9"/>
      <c r="F24" s="9"/>
    </row>
    <row r="25" customFormat="false" ht="15" hidden="false" customHeight="false" outlineLevel="0" collapsed="false">
      <c r="B25" s="9"/>
      <c r="C25" s="9"/>
      <c r="D25" s="9"/>
      <c r="E25" s="9"/>
      <c r="F25" s="9"/>
    </row>
    <row r="28" customFormat="false" ht="18" hidden="false" customHeight="true" outlineLevel="0" collapsed="false">
      <c r="A28" s="10" t="s">
        <v>16</v>
      </c>
      <c r="B28" s="10"/>
      <c r="C28" s="10"/>
      <c r="D28" s="10"/>
      <c r="E28" s="10"/>
      <c r="F28" s="10"/>
    </row>
  </sheetData>
  <sheetProtection sheet="true" password="bbbc" objects="true" scenarios="true"/>
  <mergeCells count="17">
    <mergeCell ref="A1:H1"/>
    <mergeCell ref="A2:H2"/>
    <mergeCell ref="A3:H3"/>
    <mergeCell ref="A4:H4"/>
    <mergeCell ref="B6:F6"/>
    <mergeCell ref="B7:F11"/>
    <mergeCell ref="B13:F13"/>
    <mergeCell ref="B14:F14"/>
    <mergeCell ref="B15:F15"/>
    <mergeCell ref="B16:F16"/>
    <mergeCell ref="B17:F17"/>
    <mergeCell ref="B18:F18"/>
    <mergeCell ref="B19:F19"/>
    <mergeCell ref="B20:F20"/>
    <mergeCell ref="A22:F22"/>
    <mergeCell ref="B23:F25"/>
    <mergeCell ref="A28:F28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F30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30"/>
    <col collapsed="false" customWidth="true" hidden="false" outlineLevel="0" max="3" min="3" style="0" width="36"/>
    <col collapsed="false" customWidth="true" hidden="false" outlineLevel="0" max="4" min="4" style="0" width="4"/>
    <col collapsed="false" customWidth="true" hidden="false" outlineLevel="0" max="5" min="5" style="0" width="28"/>
    <col collapsed="false" customWidth="true" hidden="false" outlineLevel="0" max="6" min="6" style="0" width="22"/>
    <col collapsed="false" customWidth="true" hidden="false" outlineLevel="0" max="8" min="7" style="0" width="4"/>
  </cols>
  <sheetData>
    <row r="1" customFormat="false" ht="25.5" hidden="false" customHeight="true" outlineLevel="0" collapsed="false">
      <c r="A1" s="1" t="s">
        <v>0</v>
      </c>
      <c r="B1" s="1"/>
      <c r="C1" s="1"/>
      <c r="D1" s="1"/>
      <c r="E1" s="1"/>
      <c r="F1" s="1"/>
    </row>
    <row r="2" customFormat="false" ht="24" hidden="false" customHeight="true" outlineLevel="0" collapsed="false">
      <c r="A2" s="2" t="s">
        <v>17</v>
      </c>
      <c r="B2" s="2"/>
      <c r="C2" s="2"/>
      <c r="D2" s="2"/>
      <c r="E2" s="2"/>
      <c r="F2" s="2"/>
    </row>
    <row r="3" customFormat="false" ht="18" hidden="false" customHeight="true" outlineLevel="0" collapsed="false">
      <c r="A3" s="3" t="s">
        <v>2</v>
      </c>
      <c r="B3" s="3"/>
      <c r="C3" s="3"/>
      <c r="D3" s="3"/>
      <c r="E3" s="3"/>
      <c r="F3" s="3"/>
    </row>
    <row r="4" customFormat="false" ht="15.75" hidden="false" customHeight="true" outlineLevel="0" collapsed="false">
      <c r="A4" s="4" t="s">
        <v>18</v>
      </c>
      <c r="B4" s="4"/>
      <c r="C4" s="4"/>
      <c r="D4" s="4"/>
      <c r="E4" s="4"/>
      <c r="F4" s="4"/>
    </row>
    <row r="6" customFormat="false" ht="21.75" hidden="false" customHeight="true" outlineLevel="0" collapsed="false">
      <c r="A6" s="11" t="s">
        <v>19</v>
      </c>
      <c r="B6" s="11"/>
      <c r="C6" s="11"/>
      <c r="D6" s="11"/>
      <c r="E6" s="11"/>
      <c r="F6" s="11"/>
    </row>
    <row r="7" customFormat="false" ht="27.75" hidden="false" customHeight="true" outlineLevel="0" collapsed="false">
      <c r="B7" s="12" t="s">
        <v>20</v>
      </c>
      <c r="C7" s="13" t="s">
        <v>21</v>
      </c>
      <c r="E7" s="12" t="s">
        <v>22</v>
      </c>
      <c r="F7" s="14" t="str">
        <f aca="false">IFERROR(VLOOKUP(C7,'Rate Master'!$C$7:$I$57,2,FALSE()),"—")</f>
        <v>194C</v>
      </c>
    </row>
    <row r="8" customFormat="false" ht="15" hidden="false" customHeight="false" outlineLevel="0" collapsed="false">
      <c r="E8" s="12" t="s">
        <v>23</v>
      </c>
      <c r="F8" s="14" t="str">
        <f aca="false">IFERROR(VLOOKUP(C7,'Rate Master'!$C$7:$I$57,3,FALSE()),"—")</f>
        <v>Contractor (single)</v>
      </c>
    </row>
    <row r="9" customFormat="false" ht="15" hidden="false" customHeight="false" outlineLevel="0" collapsed="false">
      <c r="E9" s="12" t="s">
        <v>24</v>
      </c>
      <c r="F9" s="14" t="str">
        <f aca="false">IFERROR(VLOOKUP(C7,'Rate Master'!$C$7:$I$57,4,FALSE()),"—")</f>
        <v>Individual/HUF</v>
      </c>
    </row>
    <row r="10" customFormat="false" ht="15" hidden="false" customHeight="false" outlineLevel="0" collapsed="false">
      <c r="E10" s="12" t="s">
        <v>25</v>
      </c>
      <c r="F10" s="14" t="str">
        <f aca="false">IFERROR(IF(INDEX('Rate Master'!$B$7:$B$57,MATCH(C7,'Rate Master'!$C$7:$C$57,0))="R","Resident","Non-Resident"),"—")</f>
        <v>Resident</v>
      </c>
    </row>
    <row r="11" customFormat="false" ht="15" hidden="false" customHeight="false" outlineLevel="0" collapsed="false">
      <c r="E11" s="12" t="s">
        <v>26</v>
      </c>
      <c r="F11" s="15" t="n">
        <f aca="false">IFERROR(VLOOKUP(C7,'Rate Master'!$C$7:$I$57,5,FALSE()),0)</f>
        <v>30000</v>
      </c>
    </row>
    <row r="12" customFormat="false" ht="15" hidden="false" customHeight="false" outlineLevel="0" collapsed="false">
      <c r="E12" s="12" t="s">
        <v>27</v>
      </c>
      <c r="F12" s="16" t="n">
        <f aca="false">IFERROR(VLOOKUP(C7,'Rate Master'!$C$7:$I$57,6,FALSE()),0)</f>
        <v>1</v>
      </c>
    </row>
    <row r="13" customFormat="false" ht="39.75" hidden="false" customHeight="true" outlineLevel="0" collapsed="false">
      <c r="E13" s="12" t="s">
        <v>28</v>
      </c>
      <c r="F13" s="17" t="str">
        <f aca="false">IFERROR(VLOOKUP(C7,'Rate Master'!$C$7:$I$57,7,FALSE()),"—")</f>
        <v>If single contract &gt; ₹30,000</v>
      </c>
    </row>
    <row r="15" customFormat="false" ht="21.75" hidden="false" customHeight="true" outlineLevel="0" collapsed="false">
      <c r="A15" s="11" t="s">
        <v>29</v>
      </c>
      <c r="B15" s="11"/>
      <c r="C15" s="11"/>
      <c r="D15" s="11"/>
      <c r="E15" s="11"/>
      <c r="F15" s="11"/>
    </row>
    <row r="16" customFormat="false" ht="15" hidden="false" customHeight="false" outlineLevel="0" collapsed="false">
      <c r="B16" s="12" t="s">
        <v>30</v>
      </c>
      <c r="C16" s="18" t="n">
        <v>250000</v>
      </c>
      <c r="E16" s="12" t="s">
        <v>31</v>
      </c>
      <c r="F16" s="19" t="s">
        <v>32</v>
      </c>
    </row>
    <row r="17" customFormat="false" ht="15" hidden="false" customHeight="false" outlineLevel="0" collapsed="false">
      <c r="B17" s="12" t="s">
        <v>33</v>
      </c>
      <c r="C17" s="20" t="s">
        <v>34</v>
      </c>
      <c r="E17" s="12" t="s">
        <v>35</v>
      </c>
      <c r="F17" s="19" t="s">
        <v>36</v>
      </c>
    </row>
    <row r="18" customFormat="false" ht="15" hidden="false" customHeight="false" outlineLevel="0" collapsed="false">
      <c r="B18" s="12" t="s">
        <v>37</v>
      </c>
      <c r="C18" s="20" t="s">
        <v>34</v>
      </c>
      <c r="E18" s="12" t="s">
        <v>38</v>
      </c>
      <c r="F18" s="19" t="s">
        <v>39</v>
      </c>
    </row>
    <row r="19" customFormat="false" ht="23.85" hidden="false" customHeight="false" outlineLevel="0" collapsed="false">
      <c r="B19" s="12" t="s">
        <v>40</v>
      </c>
      <c r="C19" s="21" t="n">
        <v>0</v>
      </c>
      <c r="E19" s="12" t="s">
        <v>41</v>
      </c>
      <c r="F19" s="19" t="s">
        <v>42</v>
      </c>
    </row>
    <row r="20" customFormat="false" ht="23.85" hidden="false" customHeight="false" outlineLevel="0" collapsed="false">
      <c r="E20" s="12" t="s">
        <v>43</v>
      </c>
      <c r="F20" s="19" t="s">
        <v>44</v>
      </c>
    </row>
    <row r="21" customFormat="false" ht="21.75" hidden="false" customHeight="true" outlineLevel="0" collapsed="false">
      <c r="A21" s="11" t="s">
        <v>45</v>
      </c>
      <c r="B21" s="11"/>
      <c r="C21" s="11"/>
      <c r="D21" s="11"/>
      <c r="E21" s="11"/>
      <c r="F21" s="11"/>
    </row>
    <row r="22" customFormat="false" ht="15" hidden="false" customHeight="false" outlineLevel="0" collapsed="false">
      <c r="B22" s="12" t="s">
        <v>46</v>
      </c>
      <c r="C22" s="22" t="n">
        <f aca="false">IF(C19&gt;0,C19,F12)</f>
        <v>1</v>
      </c>
      <c r="E22" s="12" t="s">
        <v>47</v>
      </c>
      <c r="F22" s="19" t="s">
        <v>48</v>
      </c>
    </row>
    <row r="23" customFormat="false" ht="15" hidden="false" customHeight="false" outlineLevel="0" collapsed="false">
      <c r="B23" s="12" t="s">
        <v>49</v>
      </c>
      <c r="C23" s="22" t="n">
        <f aca="false">IF(UPPER(C17)="NO",MAX(C22,20),IF(UPPER(C18)="NO",MAX(C22*2,5),C22))</f>
        <v>1</v>
      </c>
      <c r="E23" s="12" t="s">
        <v>50</v>
      </c>
      <c r="F23" s="19" t="s">
        <v>51</v>
      </c>
    </row>
    <row r="24" customFormat="false" ht="23.85" hidden="false" customHeight="false" outlineLevel="0" collapsed="false">
      <c r="B24" s="12" t="s">
        <v>52</v>
      </c>
      <c r="C24" s="23" t="str">
        <f aca="false">IF(F11=0,"Yes — no threshold",IF(C16&gt;F11,"Yes — Deduct TDS","No — Below threshold"))</f>
        <v>Yes — Deduct TDS</v>
      </c>
      <c r="E24" s="12" t="s">
        <v>53</v>
      </c>
      <c r="F24" s="19" t="s">
        <v>54</v>
      </c>
    </row>
    <row r="25" customFormat="false" ht="23.85" hidden="false" customHeight="false" outlineLevel="0" collapsed="false">
      <c r="B25" s="12" t="s">
        <v>55</v>
      </c>
      <c r="C25" s="24" t="n">
        <f aca="false">IF(OR(F11=0,C16&gt;F11),ROUND(C16*C23/100,0),0)</f>
        <v>2500</v>
      </c>
      <c r="E25" s="12" t="s">
        <v>56</v>
      </c>
      <c r="F25" s="19" t="s">
        <v>57</v>
      </c>
    </row>
    <row r="26" customFormat="false" ht="15" hidden="false" customHeight="false" outlineLevel="0" collapsed="false">
      <c r="B26" s="12" t="s">
        <v>58</v>
      </c>
      <c r="C26" s="24" t="n">
        <f aca="false">C16-C25</f>
        <v>247500</v>
      </c>
    </row>
    <row r="27" customFormat="false" ht="15" hidden="false" customHeight="false" outlineLevel="0" collapsed="false">
      <c r="B27" s="12" t="s">
        <v>59</v>
      </c>
      <c r="C27" s="25" t="n">
        <f aca="false">IFERROR(C25/C16,0)</f>
        <v>0.01</v>
      </c>
    </row>
    <row r="30" customFormat="false" ht="18" hidden="false" customHeight="true" outlineLevel="0" collapsed="false">
      <c r="A30" s="10" t="s">
        <v>16</v>
      </c>
      <c r="B30" s="10"/>
      <c r="C30" s="10"/>
      <c r="D30" s="10"/>
      <c r="E30" s="10"/>
      <c r="F30" s="10"/>
    </row>
  </sheetData>
  <sheetProtection sheet="true" password="bbbc" objects="true" scenarios="true"/>
  <mergeCells count="8">
    <mergeCell ref="A1:F1"/>
    <mergeCell ref="A2:F2"/>
    <mergeCell ref="A3:F3"/>
    <mergeCell ref="A4:F4"/>
    <mergeCell ref="A6:F6"/>
    <mergeCell ref="A15:F15"/>
    <mergeCell ref="A21:F21"/>
    <mergeCell ref="A30:F30"/>
  </mergeCells>
  <dataValidations count="2">
    <dataValidation allowBlank="false" error="Please select a valid Section Descriptor from the dropdown" errorStyle="stop" errorTitle="Invalid Section" operator="between" showDropDown="false" showErrorMessage="true" showInputMessage="false" sqref="C7" type="list">
      <formula1>SectionList</formula1>
      <formula2>0</formula2>
    </dataValidation>
    <dataValidation allowBlank="false" error="Please select Yes or No" errorStyle="stop" errorTitle="Invalid" operator="between" showDropDown="false" showErrorMessage="true" showInputMessage="false" sqref="C17:C18" type="list">
      <formula1>"Yes,No"</formula1>
      <formula2>0</formula2>
    </dataValidation>
  </dataValidation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I59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pane xSplit="1" ySplit="6" topLeftCell="B7" activePane="bottomRight" state="frozen"/>
      <selection pane="topLeft" activeCell="A1" activeCellId="0" sqref="A1"/>
      <selection pane="topRight" activeCell="B1" activeCellId="0" sqref="B1"/>
      <selection pane="bottomLeft" activeCell="A7" activeCellId="0" sqref="A7"/>
      <selection pane="bottomRigh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1" min="1" style="0" width="4"/>
    <col collapsed="false" customWidth="true" hidden="false" outlineLevel="0" max="2" min="2" style="0" width="6"/>
    <col collapsed="false" customWidth="true" hidden="false" outlineLevel="0" max="3" min="3" style="0" width="42"/>
    <col collapsed="false" customWidth="true" hidden="false" outlineLevel="0" max="4" min="4" style="0" width="14"/>
    <col collapsed="false" customWidth="true" hidden="false" outlineLevel="0" max="5" min="5" style="0" width="26"/>
    <col collapsed="false" customWidth="true" hidden="false" outlineLevel="0" max="6" min="6" style="0" width="20"/>
    <col collapsed="false" customWidth="true" hidden="false" outlineLevel="0" max="7" min="7" style="0" width="16"/>
    <col collapsed="false" customWidth="true" hidden="false" outlineLevel="0" max="8" min="8" style="0" width="10"/>
    <col collapsed="false" customWidth="true" hidden="false" outlineLevel="0" max="9" min="9" style="0" width="34"/>
    <col collapsed="false" customWidth="true" hidden="false" outlineLevel="0" max="10" min="10" style="0" width="4"/>
  </cols>
  <sheetData>
    <row r="1" customFormat="false" ht="25.5" hidden="false" customHeight="true" outlineLevel="0" collapsed="false">
      <c r="A1" s="1" t="s">
        <v>0</v>
      </c>
      <c r="B1" s="1"/>
      <c r="C1" s="1"/>
      <c r="D1" s="1"/>
      <c r="E1" s="1"/>
      <c r="F1" s="1"/>
      <c r="G1" s="1"/>
      <c r="H1" s="1"/>
      <c r="I1" s="1"/>
    </row>
    <row r="2" customFormat="false" ht="24" hidden="false" customHeight="true" outlineLevel="0" collapsed="false">
      <c r="A2" s="2" t="s">
        <v>60</v>
      </c>
      <c r="B2" s="2"/>
      <c r="C2" s="2"/>
      <c r="D2" s="2"/>
      <c r="E2" s="2"/>
      <c r="F2" s="2"/>
      <c r="G2" s="2"/>
      <c r="H2" s="2"/>
      <c r="I2" s="2"/>
    </row>
    <row r="3" customFormat="false" ht="18" hidden="false" customHeight="true" outlineLevel="0" collapsed="false">
      <c r="A3" s="3" t="s">
        <v>2</v>
      </c>
      <c r="B3" s="3"/>
      <c r="C3" s="3"/>
      <c r="D3" s="3"/>
      <c r="E3" s="3"/>
      <c r="F3" s="3"/>
      <c r="G3" s="3"/>
      <c r="H3" s="3"/>
      <c r="I3" s="3"/>
    </row>
    <row r="4" customFormat="false" ht="15.75" hidden="false" customHeight="true" outlineLevel="0" collapsed="false">
      <c r="A4" s="4" t="s">
        <v>61</v>
      </c>
      <c r="B4" s="4"/>
      <c r="C4" s="4"/>
      <c r="D4" s="4"/>
      <c r="E4" s="4"/>
      <c r="F4" s="4"/>
      <c r="G4" s="4"/>
      <c r="H4" s="4"/>
      <c r="I4" s="4"/>
    </row>
    <row r="6" customFormat="false" ht="30" hidden="false" customHeight="true" outlineLevel="0" collapsed="false">
      <c r="B6" s="26" t="s">
        <v>62</v>
      </c>
      <c r="C6" s="26" t="s">
        <v>63</v>
      </c>
      <c r="D6" s="26" t="s">
        <v>22</v>
      </c>
      <c r="E6" s="26" t="s">
        <v>23</v>
      </c>
      <c r="F6" s="26" t="s">
        <v>24</v>
      </c>
      <c r="G6" s="26" t="s">
        <v>26</v>
      </c>
      <c r="H6" s="26" t="s">
        <v>64</v>
      </c>
      <c r="I6" s="26" t="s">
        <v>28</v>
      </c>
    </row>
    <row r="7" customFormat="false" ht="25.5" hidden="false" customHeight="true" outlineLevel="0" collapsed="false">
      <c r="B7" s="27" t="s">
        <v>65</v>
      </c>
      <c r="C7" s="28" t="s">
        <v>66</v>
      </c>
      <c r="D7" s="27" t="s">
        <v>67</v>
      </c>
      <c r="E7" s="28" t="s">
        <v>68</v>
      </c>
      <c r="F7" s="29" t="s">
        <v>69</v>
      </c>
      <c r="G7" s="30" t="n">
        <v>0</v>
      </c>
      <c r="H7" s="28" t="n">
        <v>0</v>
      </c>
      <c r="I7" s="28" t="s">
        <v>70</v>
      </c>
    </row>
    <row r="8" customFormat="false" ht="25.5" hidden="false" customHeight="true" outlineLevel="0" collapsed="false">
      <c r="B8" s="31" t="s">
        <v>65</v>
      </c>
      <c r="C8" s="32" t="s">
        <v>71</v>
      </c>
      <c r="D8" s="31" t="s">
        <v>72</v>
      </c>
      <c r="E8" s="32" t="s">
        <v>73</v>
      </c>
      <c r="F8" s="33" t="s">
        <v>74</v>
      </c>
      <c r="G8" s="34" t="n">
        <v>50000</v>
      </c>
      <c r="H8" s="32" t="n">
        <v>10</v>
      </c>
      <c r="I8" s="32" t="s">
        <v>75</v>
      </c>
    </row>
    <row r="9" customFormat="false" ht="25.5" hidden="false" customHeight="true" outlineLevel="0" collapsed="false">
      <c r="B9" s="27" t="s">
        <v>65</v>
      </c>
      <c r="C9" s="28" t="s">
        <v>76</v>
      </c>
      <c r="D9" s="27" t="s">
        <v>77</v>
      </c>
      <c r="E9" s="28" t="s">
        <v>78</v>
      </c>
      <c r="F9" s="29" t="s">
        <v>79</v>
      </c>
      <c r="G9" s="30" t="n">
        <v>10000</v>
      </c>
      <c r="H9" s="28" t="n">
        <v>10</v>
      </c>
      <c r="I9" s="28" t="s">
        <v>80</v>
      </c>
    </row>
    <row r="10" customFormat="false" ht="25.5" hidden="false" customHeight="true" outlineLevel="0" collapsed="false">
      <c r="B10" s="31" t="s">
        <v>65</v>
      </c>
      <c r="C10" s="32" t="s">
        <v>81</v>
      </c>
      <c r="D10" s="31" t="s">
        <v>82</v>
      </c>
      <c r="E10" s="32" t="s">
        <v>83</v>
      </c>
      <c r="F10" s="33" t="s">
        <v>79</v>
      </c>
      <c r="G10" s="34" t="n">
        <v>10000</v>
      </c>
      <c r="H10" s="32" t="n">
        <v>10</v>
      </c>
      <c r="I10" s="32" t="s">
        <v>84</v>
      </c>
    </row>
    <row r="11" customFormat="false" ht="25.5" hidden="false" customHeight="true" outlineLevel="0" collapsed="false">
      <c r="B11" s="27" t="s">
        <v>65</v>
      </c>
      <c r="C11" s="28" t="s">
        <v>85</v>
      </c>
      <c r="D11" s="27" t="s">
        <v>86</v>
      </c>
      <c r="E11" s="28" t="s">
        <v>87</v>
      </c>
      <c r="F11" s="29" t="s">
        <v>88</v>
      </c>
      <c r="G11" s="30" t="n">
        <v>50000</v>
      </c>
      <c r="H11" s="28" t="n">
        <v>10</v>
      </c>
      <c r="I11" s="28" t="s">
        <v>89</v>
      </c>
    </row>
    <row r="12" customFormat="false" ht="25.5" hidden="false" customHeight="true" outlineLevel="0" collapsed="false">
      <c r="B12" s="31" t="s">
        <v>65</v>
      </c>
      <c r="C12" s="32" t="s">
        <v>90</v>
      </c>
      <c r="D12" s="31" t="s">
        <v>86</v>
      </c>
      <c r="E12" s="32" t="s">
        <v>87</v>
      </c>
      <c r="F12" s="33" t="s">
        <v>91</v>
      </c>
      <c r="G12" s="34" t="n">
        <v>100000</v>
      </c>
      <c r="H12" s="32" t="n">
        <v>10</v>
      </c>
      <c r="I12" s="32" t="s">
        <v>92</v>
      </c>
    </row>
    <row r="13" customFormat="false" ht="25.5" hidden="false" customHeight="true" outlineLevel="0" collapsed="false">
      <c r="B13" s="27" t="s">
        <v>65</v>
      </c>
      <c r="C13" s="28" t="s">
        <v>93</v>
      </c>
      <c r="D13" s="27" t="s">
        <v>86</v>
      </c>
      <c r="E13" s="28" t="s">
        <v>94</v>
      </c>
      <c r="F13" s="29" t="s">
        <v>79</v>
      </c>
      <c r="G13" s="30" t="n">
        <v>10000</v>
      </c>
      <c r="H13" s="28" t="n">
        <v>10</v>
      </c>
      <c r="I13" s="28" t="s">
        <v>95</v>
      </c>
    </row>
    <row r="14" customFormat="false" ht="25.5" hidden="false" customHeight="true" outlineLevel="0" collapsed="false">
      <c r="B14" s="31" t="s">
        <v>65</v>
      </c>
      <c r="C14" s="32" t="s">
        <v>96</v>
      </c>
      <c r="D14" s="31" t="s">
        <v>97</v>
      </c>
      <c r="E14" s="32" t="s">
        <v>98</v>
      </c>
      <c r="F14" s="33" t="s">
        <v>79</v>
      </c>
      <c r="G14" s="34" t="n">
        <v>10000</v>
      </c>
      <c r="H14" s="32" t="n">
        <v>30</v>
      </c>
      <c r="I14" s="32" t="s">
        <v>99</v>
      </c>
    </row>
    <row r="15" customFormat="false" ht="25.5" hidden="false" customHeight="true" outlineLevel="0" collapsed="false">
      <c r="B15" s="27" t="s">
        <v>65</v>
      </c>
      <c r="C15" s="28" t="s">
        <v>100</v>
      </c>
      <c r="D15" s="27" t="s">
        <v>101</v>
      </c>
      <c r="E15" s="28" t="s">
        <v>102</v>
      </c>
      <c r="F15" s="29" t="s">
        <v>79</v>
      </c>
      <c r="G15" s="30" t="n">
        <v>0</v>
      </c>
      <c r="H15" s="28" t="n">
        <v>30</v>
      </c>
      <c r="I15" s="28" t="s">
        <v>103</v>
      </c>
    </row>
    <row r="16" customFormat="false" ht="25.5" hidden="false" customHeight="true" outlineLevel="0" collapsed="false">
      <c r="B16" s="31" t="s">
        <v>65</v>
      </c>
      <c r="C16" s="32" t="s">
        <v>21</v>
      </c>
      <c r="D16" s="31" t="s">
        <v>104</v>
      </c>
      <c r="E16" s="32" t="s">
        <v>105</v>
      </c>
      <c r="F16" s="33" t="s">
        <v>106</v>
      </c>
      <c r="G16" s="34" t="n">
        <v>30000</v>
      </c>
      <c r="H16" s="32" t="n">
        <v>1</v>
      </c>
      <c r="I16" s="32" t="s">
        <v>107</v>
      </c>
    </row>
    <row r="17" customFormat="false" ht="25.5" hidden="false" customHeight="true" outlineLevel="0" collapsed="false">
      <c r="B17" s="27" t="s">
        <v>65</v>
      </c>
      <c r="C17" s="28" t="s">
        <v>108</v>
      </c>
      <c r="D17" s="27" t="s">
        <v>104</v>
      </c>
      <c r="E17" s="28" t="s">
        <v>105</v>
      </c>
      <c r="F17" s="29" t="s">
        <v>109</v>
      </c>
      <c r="G17" s="30" t="n">
        <v>30000</v>
      </c>
      <c r="H17" s="28" t="n">
        <v>2</v>
      </c>
      <c r="I17" s="28" t="s">
        <v>107</v>
      </c>
    </row>
    <row r="18" customFormat="false" ht="25.5" hidden="false" customHeight="true" outlineLevel="0" collapsed="false">
      <c r="B18" s="31" t="s">
        <v>65</v>
      </c>
      <c r="C18" s="32" t="s">
        <v>110</v>
      </c>
      <c r="D18" s="31" t="s">
        <v>104</v>
      </c>
      <c r="E18" s="32" t="s">
        <v>111</v>
      </c>
      <c r="F18" s="33" t="s">
        <v>106</v>
      </c>
      <c r="G18" s="34" t="n">
        <v>100000</v>
      </c>
      <c r="H18" s="32" t="n">
        <v>1</v>
      </c>
      <c r="I18" s="32" t="s">
        <v>112</v>
      </c>
    </row>
    <row r="19" customFormat="false" ht="25.5" hidden="false" customHeight="true" outlineLevel="0" collapsed="false">
      <c r="B19" s="27" t="s">
        <v>65</v>
      </c>
      <c r="C19" s="28" t="s">
        <v>113</v>
      </c>
      <c r="D19" s="27" t="s">
        <v>104</v>
      </c>
      <c r="E19" s="28" t="s">
        <v>111</v>
      </c>
      <c r="F19" s="29" t="s">
        <v>109</v>
      </c>
      <c r="G19" s="30" t="n">
        <v>100000</v>
      </c>
      <c r="H19" s="28" t="n">
        <v>2</v>
      </c>
      <c r="I19" s="28" t="s">
        <v>112</v>
      </c>
    </row>
    <row r="20" customFormat="false" ht="25.5" hidden="false" customHeight="true" outlineLevel="0" collapsed="false">
      <c r="B20" s="31" t="s">
        <v>65</v>
      </c>
      <c r="C20" s="32" t="s">
        <v>114</v>
      </c>
      <c r="D20" s="31" t="s">
        <v>115</v>
      </c>
      <c r="E20" s="32" t="s">
        <v>116</v>
      </c>
      <c r="F20" s="33" t="s">
        <v>106</v>
      </c>
      <c r="G20" s="34" t="n">
        <v>20000</v>
      </c>
      <c r="H20" s="32" t="n">
        <v>2</v>
      </c>
      <c r="I20" s="32" t="s">
        <v>117</v>
      </c>
    </row>
    <row r="21" customFormat="false" ht="25.5" hidden="false" customHeight="true" outlineLevel="0" collapsed="false">
      <c r="B21" s="27" t="s">
        <v>65</v>
      </c>
      <c r="C21" s="28" t="s">
        <v>118</v>
      </c>
      <c r="D21" s="27" t="s">
        <v>115</v>
      </c>
      <c r="E21" s="28" t="s">
        <v>116</v>
      </c>
      <c r="F21" s="29" t="s">
        <v>109</v>
      </c>
      <c r="G21" s="30" t="n">
        <v>20000</v>
      </c>
      <c r="H21" s="28" t="n">
        <v>10</v>
      </c>
      <c r="I21" s="28" t="s">
        <v>119</v>
      </c>
    </row>
    <row r="22" customFormat="false" ht="25.5" hidden="false" customHeight="true" outlineLevel="0" collapsed="false">
      <c r="B22" s="31" t="s">
        <v>65</v>
      </c>
      <c r="C22" s="32" t="s">
        <v>120</v>
      </c>
      <c r="D22" s="31" t="s">
        <v>121</v>
      </c>
      <c r="E22" s="32" t="s">
        <v>122</v>
      </c>
      <c r="F22" s="33" t="s">
        <v>79</v>
      </c>
      <c r="G22" s="34" t="n">
        <v>100000</v>
      </c>
      <c r="H22" s="32" t="n">
        <v>2</v>
      </c>
      <c r="I22" s="32" t="s">
        <v>123</v>
      </c>
    </row>
    <row r="23" customFormat="false" ht="25.5" hidden="false" customHeight="true" outlineLevel="0" collapsed="false">
      <c r="B23" s="27" t="s">
        <v>65</v>
      </c>
      <c r="C23" s="28" t="s">
        <v>124</v>
      </c>
      <c r="D23" s="27" t="s">
        <v>125</v>
      </c>
      <c r="E23" s="28" t="s">
        <v>126</v>
      </c>
      <c r="F23" s="29" t="s">
        <v>79</v>
      </c>
      <c r="G23" s="30" t="n">
        <v>20000</v>
      </c>
      <c r="H23" s="28" t="n">
        <v>2</v>
      </c>
      <c r="I23" s="28" t="s">
        <v>127</v>
      </c>
    </row>
    <row r="24" customFormat="false" ht="25.5" hidden="false" customHeight="true" outlineLevel="0" collapsed="false">
      <c r="B24" s="31" t="s">
        <v>65</v>
      </c>
      <c r="C24" s="32" t="s">
        <v>128</v>
      </c>
      <c r="D24" s="31" t="s">
        <v>129</v>
      </c>
      <c r="E24" s="32" t="s">
        <v>130</v>
      </c>
      <c r="F24" s="33" t="s">
        <v>79</v>
      </c>
      <c r="G24" s="34" t="n">
        <v>600000</v>
      </c>
      <c r="H24" s="32" t="n">
        <v>2</v>
      </c>
      <c r="I24" s="32" t="s">
        <v>131</v>
      </c>
    </row>
    <row r="25" customFormat="false" ht="25.5" hidden="false" customHeight="true" outlineLevel="0" collapsed="false">
      <c r="B25" s="27" t="s">
        <v>65</v>
      </c>
      <c r="C25" s="28" t="s">
        <v>132</v>
      </c>
      <c r="D25" s="27" t="s">
        <v>133</v>
      </c>
      <c r="E25" s="28" t="s">
        <v>134</v>
      </c>
      <c r="F25" s="29" t="s">
        <v>79</v>
      </c>
      <c r="G25" s="30" t="n">
        <v>600000</v>
      </c>
      <c r="H25" s="28" t="n">
        <v>10</v>
      </c>
      <c r="I25" s="28" t="s">
        <v>131</v>
      </c>
    </row>
    <row r="26" customFormat="false" ht="25.5" hidden="false" customHeight="true" outlineLevel="0" collapsed="false">
      <c r="B26" s="31" t="s">
        <v>65</v>
      </c>
      <c r="C26" s="32" t="s">
        <v>135</v>
      </c>
      <c r="D26" s="31" t="s">
        <v>136</v>
      </c>
      <c r="E26" s="32" t="s">
        <v>137</v>
      </c>
      <c r="F26" s="33" t="s">
        <v>138</v>
      </c>
      <c r="G26" s="34" t="n">
        <v>5000000</v>
      </c>
      <c r="H26" s="32" t="n">
        <v>1</v>
      </c>
      <c r="I26" s="32" t="s">
        <v>139</v>
      </c>
    </row>
    <row r="27" customFormat="false" ht="25.5" hidden="false" customHeight="true" outlineLevel="0" collapsed="false">
      <c r="B27" s="27" t="s">
        <v>65</v>
      </c>
      <c r="C27" s="28" t="s">
        <v>140</v>
      </c>
      <c r="D27" s="27" t="s">
        <v>141</v>
      </c>
      <c r="E27" s="28" t="s">
        <v>142</v>
      </c>
      <c r="F27" s="29" t="s">
        <v>106</v>
      </c>
      <c r="G27" s="30" t="n">
        <v>50000</v>
      </c>
      <c r="H27" s="28" t="n">
        <v>2</v>
      </c>
      <c r="I27" s="28" t="s">
        <v>143</v>
      </c>
    </row>
    <row r="28" customFormat="false" ht="25.5" hidden="false" customHeight="true" outlineLevel="0" collapsed="false">
      <c r="B28" s="31" t="s">
        <v>65</v>
      </c>
      <c r="C28" s="32" t="s">
        <v>144</v>
      </c>
      <c r="D28" s="31" t="s">
        <v>145</v>
      </c>
      <c r="E28" s="32" t="s">
        <v>146</v>
      </c>
      <c r="F28" s="33" t="s">
        <v>79</v>
      </c>
      <c r="G28" s="34" t="n">
        <v>50000</v>
      </c>
      <c r="H28" s="32" t="n">
        <v>2</v>
      </c>
      <c r="I28" s="32" t="s">
        <v>147</v>
      </c>
    </row>
    <row r="29" customFormat="false" ht="25.5" hidden="false" customHeight="true" outlineLevel="0" collapsed="false">
      <c r="B29" s="27" t="s">
        <v>65</v>
      </c>
      <c r="C29" s="28" t="s">
        <v>148</v>
      </c>
      <c r="D29" s="27" t="s">
        <v>149</v>
      </c>
      <c r="E29" s="28" t="s">
        <v>150</v>
      </c>
      <c r="F29" s="29" t="s">
        <v>79</v>
      </c>
      <c r="G29" s="30" t="n">
        <v>50000</v>
      </c>
      <c r="H29" s="28" t="n">
        <v>10</v>
      </c>
      <c r="I29" s="28" t="s">
        <v>151</v>
      </c>
    </row>
    <row r="30" customFormat="false" ht="25.5" hidden="false" customHeight="true" outlineLevel="0" collapsed="false">
      <c r="B30" s="31" t="s">
        <v>65</v>
      </c>
      <c r="C30" s="32" t="s">
        <v>152</v>
      </c>
      <c r="D30" s="31" t="s">
        <v>153</v>
      </c>
      <c r="E30" s="32" t="s">
        <v>154</v>
      </c>
      <c r="F30" s="33" t="s">
        <v>79</v>
      </c>
      <c r="G30" s="34" t="n">
        <v>50000</v>
      </c>
      <c r="H30" s="32" t="n">
        <v>2</v>
      </c>
      <c r="I30" s="32" t="s">
        <v>155</v>
      </c>
    </row>
    <row r="31" customFormat="false" ht="25.5" hidden="false" customHeight="true" outlineLevel="0" collapsed="false">
      <c r="B31" s="27" t="s">
        <v>65</v>
      </c>
      <c r="C31" s="28" t="s">
        <v>156</v>
      </c>
      <c r="D31" s="27" t="s">
        <v>153</v>
      </c>
      <c r="E31" s="28" t="s">
        <v>157</v>
      </c>
      <c r="F31" s="29" t="s">
        <v>79</v>
      </c>
      <c r="G31" s="30" t="n">
        <v>50000</v>
      </c>
      <c r="H31" s="28" t="n">
        <v>10</v>
      </c>
      <c r="I31" s="28" t="s">
        <v>158</v>
      </c>
    </row>
    <row r="32" customFormat="false" ht="25.5" hidden="false" customHeight="true" outlineLevel="0" collapsed="false">
      <c r="B32" s="31" t="s">
        <v>65</v>
      </c>
      <c r="C32" s="32" t="s">
        <v>159</v>
      </c>
      <c r="D32" s="31" t="s">
        <v>160</v>
      </c>
      <c r="E32" s="32" t="s">
        <v>161</v>
      </c>
      <c r="F32" s="33" t="s">
        <v>79</v>
      </c>
      <c r="G32" s="34" t="n">
        <v>10000</v>
      </c>
      <c r="H32" s="32" t="n">
        <v>10</v>
      </c>
      <c r="I32" s="32" t="s">
        <v>80</v>
      </c>
    </row>
    <row r="33" customFormat="false" ht="25.5" hidden="false" customHeight="true" outlineLevel="0" collapsed="false">
      <c r="B33" s="27" t="s">
        <v>65</v>
      </c>
      <c r="C33" s="28" t="s">
        <v>162</v>
      </c>
      <c r="D33" s="27" t="s">
        <v>163</v>
      </c>
      <c r="E33" s="28" t="s">
        <v>164</v>
      </c>
      <c r="F33" s="29" t="s">
        <v>79</v>
      </c>
      <c r="G33" s="30" t="n">
        <v>250000</v>
      </c>
      <c r="H33" s="28" t="n">
        <v>10</v>
      </c>
      <c r="I33" s="28" t="s">
        <v>80</v>
      </c>
    </row>
    <row r="34" customFormat="false" ht="25.5" hidden="false" customHeight="true" outlineLevel="0" collapsed="false">
      <c r="B34" s="31" t="s">
        <v>65</v>
      </c>
      <c r="C34" s="32" t="s">
        <v>165</v>
      </c>
      <c r="D34" s="31" t="s">
        <v>166</v>
      </c>
      <c r="E34" s="32" t="s">
        <v>167</v>
      </c>
      <c r="F34" s="33" t="s">
        <v>79</v>
      </c>
      <c r="G34" s="34" t="n">
        <v>10000000</v>
      </c>
      <c r="H34" s="32" t="n">
        <v>2</v>
      </c>
      <c r="I34" s="32" t="s">
        <v>168</v>
      </c>
    </row>
    <row r="35" customFormat="false" ht="25.5" hidden="false" customHeight="true" outlineLevel="0" collapsed="false">
      <c r="B35" s="27" t="s">
        <v>65</v>
      </c>
      <c r="C35" s="28" t="s">
        <v>169</v>
      </c>
      <c r="D35" s="27" t="s">
        <v>170</v>
      </c>
      <c r="E35" s="28" t="s">
        <v>171</v>
      </c>
      <c r="F35" s="29" t="s">
        <v>106</v>
      </c>
      <c r="G35" s="30" t="n">
        <v>500000</v>
      </c>
      <c r="H35" s="28" t="n">
        <v>0.1</v>
      </c>
      <c r="I35" s="28" t="s">
        <v>80</v>
      </c>
    </row>
    <row r="36" customFormat="false" ht="25.5" hidden="false" customHeight="true" outlineLevel="0" collapsed="false">
      <c r="B36" s="31" t="s">
        <v>65</v>
      </c>
      <c r="C36" s="32" t="s">
        <v>172</v>
      </c>
      <c r="D36" s="31" t="s">
        <v>173</v>
      </c>
      <c r="E36" s="32" t="s">
        <v>174</v>
      </c>
      <c r="F36" s="33" t="s">
        <v>175</v>
      </c>
      <c r="G36" s="34" t="n">
        <v>5000000</v>
      </c>
      <c r="H36" s="32" t="n">
        <v>0.1</v>
      </c>
      <c r="I36" s="32" t="s">
        <v>176</v>
      </c>
    </row>
    <row r="37" customFormat="false" ht="25.5" hidden="false" customHeight="true" outlineLevel="0" collapsed="false">
      <c r="B37" s="27" t="s">
        <v>65</v>
      </c>
      <c r="C37" s="28" t="s">
        <v>177</v>
      </c>
      <c r="D37" s="27" t="s">
        <v>178</v>
      </c>
      <c r="E37" s="28" t="s">
        <v>179</v>
      </c>
      <c r="F37" s="29" t="s">
        <v>79</v>
      </c>
      <c r="G37" s="30" t="n">
        <v>20000</v>
      </c>
      <c r="H37" s="28" t="n">
        <v>10</v>
      </c>
      <c r="I37" s="28" t="s">
        <v>80</v>
      </c>
    </row>
    <row r="38" customFormat="false" ht="25.5" hidden="false" customHeight="true" outlineLevel="0" collapsed="false">
      <c r="B38" s="31" t="s">
        <v>65</v>
      </c>
      <c r="C38" s="32" t="s">
        <v>180</v>
      </c>
      <c r="D38" s="31" t="s">
        <v>181</v>
      </c>
      <c r="E38" s="32" t="s">
        <v>182</v>
      </c>
      <c r="F38" s="33" t="s">
        <v>183</v>
      </c>
      <c r="G38" s="34" t="n">
        <v>50000</v>
      </c>
      <c r="H38" s="32" t="n">
        <v>1</v>
      </c>
      <c r="I38" s="32" t="s">
        <v>184</v>
      </c>
    </row>
    <row r="39" customFormat="false" ht="25.5" hidden="false" customHeight="true" outlineLevel="0" collapsed="false">
      <c r="B39" s="27" t="s">
        <v>65</v>
      </c>
      <c r="C39" s="28" t="s">
        <v>185</v>
      </c>
      <c r="D39" s="27" t="s">
        <v>181</v>
      </c>
      <c r="E39" s="28" t="s">
        <v>182</v>
      </c>
      <c r="F39" s="29" t="s">
        <v>186</v>
      </c>
      <c r="G39" s="30" t="n">
        <v>10000</v>
      </c>
      <c r="H39" s="28" t="n">
        <v>1</v>
      </c>
      <c r="I39" s="28" t="s">
        <v>187</v>
      </c>
    </row>
    <row r="40" customFormat="false" ht="25.5" hidden="false" customHeight="true" outlineLevel="0" collapsed="false">
      <c r="B40" s="31" t="s">
        <v>65</v>
      </c>
      <c r="C40" s="32" t="s">
        <v>188</v>
      </c>
      <c r="D40" s="31" t="s">
        <v>189</v>
      </c>
      <c r="E40" s="32" t="s">
        <v>190</v>
      </c>
      <c r="F40" s="33" t="s">
        <v>191</v>
      </c>
      <c r="G40" s="34" t="n">
        <v>20000</v>
      </c>
      <c r="H40" s="32" t="n">
        <v>10</v>
      </c>
      <c r="I40" s="32" t="s">
        <v>192</v>
      </c>
    </row>
    <row r="41" customFormat="false" ht="25.5" hidden="false" customHeight="true" outlineLevel="0" collapsed="false">
      <c r="B41" s="27" t="s">
        <v>193</v>
      </c>
      <c r="C41" s="28" t="s">
        <v>194</v>
      </c>
      <c r="D41" s="27" t="s">
        <v>195</v>
      </c>
      <c r="E41" s="28" t="s">
        <v>196</v>
      </c>
      <c r="F41" s="29" t="s">
        <v>197</v>
      </c>
      <c r="G41" s="30" t="n">
        <v>0</v>
      </c>
      <c r="H41" s="28" t="n">
        <v>12.5</v>
      </c>
      <c r="I41" s="28" t="s">
        <v>198</v>
      </c>
    </row>
    <row r="42" customFormat="false" ht="25.5" hidden="false" customHeight="true" outlineLevel="0" collapsed="false">
      <c r="B42" s="31" t="s">
        <v>193</v>
      </c>
      <c r="C42" s="32" t="s">
        <v>199</v>
      </c>
      <c r="D42" s="31" t="s">
        <v>195</v>
      </c>
      <c r="E42" s="32" t="s">
        <v>200</v>
      </c>
      <c r="F42" s="33" t="s">
        <v>197</v>
      </c>
      <c r="G42" s="34" t="n">
        <v>0</v>
      </c>
      <c r="H42" s="32" t="n">
        <v>20</v>
      </c>
      <c r="I42" s="32" t="s">
        <v>198</v>
      </c>
    </row>
    <row r="43" customFormat="false" ht="25.5" hidden="false" customHeight="true" outlineLevel="0" collapsed="false">
      <c r="B43" s="27" t="s">
        <v>193</v>
      </c>
      <c r="C43" s="28" t="s">
        <v>201</v>
      </c>
      <c r="D43" s="27" t="s">
        <v>195</v>
      </c>
      <c r="E43" s="28" t="s">
        <v>202</v>
      </c>
      <c r="F43" s="29" t="s">
        <v>197</v>
      </c>
      <c r="G43" s="30" t="n">
        <v>125000</v>
      </c>
      <c r="H43" s="28" t="n">
        <v>12.5</v>
      </c>
      <c r="I43" s="28" t="s">
        <v>203</v>
      </c>
    </row>
    <row r="44" customFormat="false" ht="25.5" hidden="false" customHeight="true" outlineLevel="0" collapsed="false">
      <c r="B44" s="31" t="s">
        <v>193</v>
      </c>
      <c r="C44" s="32" t="s">
        <v>204</v>
      </c>
      <c r="D44" s="31" t="s">
        <v>195</v>
      </c>
      <c r="E44" s="32" t="s">
        <v>205</v>
      </c>
      <c r="F44" s="33" t="s">
        <v>197</v>
      </c>
      <c r="G44" s="34" t="n">
        <v>0</v>
      </c>
      <c r="H44" s="32" t="n">
        <v>20</v>
      </c>
      <c r="I44" s="32" t="s">
        <v>198</v>
      </c>
    </row>
    <row r="45" customFormat="false" ht="25.5" hidden="false" customHeight="true" outlineLevel="0" collapsed="false">
      <c r="B45" s="27" t="s">
        <v>193</v>
      </c>
      <c r="C45" s="28" t="s">
        <v>206</v>
      </c>
      <c r="D45" s="27" t="s">
        <v>195</v>
      </c>
      <c r="E45" s="28" t="s">
        <v>207</v>
      </c>
      <c r="F45" s="29" t="s">
        <v>197</v>
      </c>
      <c r="G45" s="30" t="n">
        <v>0</v>
      </c>
      <c r="H45" s="28" t="n">
        <v>20</v>
      </c>
      <c r="I45" s="28" t="s">
        <v>208</v>
      </c>
    </row>
    <row r="46" customFormat="false" ht="25.5" hidden="false" customHeight="true" outlineLevel="0" collapsed="false">
      <c r="B46" s="31" t="s">
        <v>193</v>
      </c>
      <c r="C46" s="32" t="s">
        <v>209</v>
      </c>
      <c r="D46" s="31" t="s">
        <v>195</v>
      </c>
      <c r="E46" s="32" t="s">
        <v>210</v>
      </c>
      <c r="F46" s="33" t="s">
        <v>211</v>
      </c>
      <c r="G46" s="34" t="n">
        <v>0</v>
      </c>
      <c r="H46" s="32" t="n">
        <v>30</v>
      </c>
      <c r="I46" s="32" t="s">
        <v>198</v>
      </c>
    </row>
    <row r="47" customFormat="false" ht="25.5" hidden="false" customHeight="true" outlineLevel="0" collapsed="false">
      <c r="B47" s="27" t="s">
        <v>193</v>
      </c>
      <c r="C47" s="28" t="s">
        <v>212</v>
      </c>
      <c r="D47" s="27" t="s">
        <v>195</v>
      </c>
      <c r="E47" s="28" t="s">
        <v>210</v>
      </c>
      <c r="F47" s="29" t="s">
        <v>213</v>
      </c>
      <c r="G47" s="30" t="n">
        <v>0</v>
      </c>
      <c r="H47" s="28" t="n">
        <v>40</v>
      </c>
      <c r="I47" s="28" t="s">
        <v>198</v>
      </c>
    </row>
    <row r="48" customFormat="false" ht="25.5" hidden="false" customHeight="true" outlineLevel="0" collapsed="false">
      <c r="B48" s="31" t="s">
        <v>193</v>
      </c>
      <c r="C48" s="32" t="s">
        <v>214</v>
      </c>
      <c r="D48" s="31" t="s">
        <v>215</v>
      </c>
      <c r="E48" s="32" t="s">
        <v>216</v>
      </c>
      <c r="F48" s="33" t="s">
        <v>197</v>
      </c>
      <c r="G48" s="34" t="n">
        <v>0</v>
      </c>
      <c r="H48" s="32" t="n">
        <v>20</v>
      </c>
      <c r="I48" s="32" t="s">
        <v>80</v>
      </c>
    </row>
    <row r="49" customFormat="false" ht="25.5" hidden="false" customHeight="true" outlineLevel="0" collapsed="false">
      <c r="B49" s="27" t="s">
        <v>193</v>
      </c>
      <c r="C49" s="28" t="s">
        <v>217</v>
      </c>
      <c r="D49" s="27" t="s">
        <v>218</v>
      </c>
      <c r="E49" s="28" t="s">
        <v>219</v>
      </c>
      <c r="F49" s="29" t="s">
        <v>197</v>
      </c>
      <c r="G49" s="30" t="n">
        <v>0</v>
      </c>
      <c r="H49" s="28" t="n">
        <v>10</v>
      </c>
      <c r="I49" s="28" t="s">
        <v>80</v>
      </c>
    </row>
    <row r="50" customFormat="false" ht="25.5" hidden="false" customHeight="true" outlineLevel="0" collapsed="false">
      <c r="B50" s="31" t="s">
        <v>193</v>
      </c>
      <c r="C50" s="32" t="s">
        <v>220</v>
      </c>
      <c r="D50" s="31" t="s">
        <v>221</v>
      </c>
      <c r="E50" s="32" t="s">
        <v>222</v>
      </c>
      <c r="F50" s="33" t="s">
        <v>197</v>
      </c>
      <c r="G50" s="34" t="n">
        <v>0</v>
      </c>
      <c r="H50" s="32" t="n">
        <v>10</v>
      </c>
      <c r="I50" s="32" t="s">
        <v>80</v>
      </c>
    </row>
    <row r="51" customFormat="false" ht="25.5" hidden="false" customHeight="true" outlineLevel="0" collapsed="false">
      <c r="B51" s="27" t="s">
        <v>193</v>
      </c>
      <c r="C51" s="28" t="s">
        <v>223</v>
      </c>
      <c r="D51" s="27" t="s">
        <v>224</v>
      </c>
      <c r="E51" s="28" t="s">
        <v>225</v>
      </c>
      <c r="F51" s="29" t="s">
        <v>226</v>
      </c>
      <c r="G51" s="30" t="n">
        <v>0</v>
      </c>
      <c r="H51" s="28" t="n">
        <v>20</v>
      </c>
      <c r="I51" s="28" t="s">
        <v>80</v>
      </c>
    </row>
    <row r="52" customFormat="false" ht="25.5" hidden="false" customHeight="true" outlineLevel="0" collapsed="false">
      <c r="B52" s="31" t="s">
        <v>193</v>
      </c>
      <c r="C52" s="32" t="s">
        <v>227</v>
      </c>
      <c r="D52" s="31" t="s">
        <v>228</v>
      </c>
      <c r="E52" s="32" t="s">
        <v>229</v>
      </c>
      <c r="F52" s="33" t="s">
        <v>230</v>
      </c>
      <c r="G52" s="34" t="n">
        <v>0</v>
      </c>
      <c r="H52" s="32" t="n">
        <v>20</v>
      </c>
      <c r="I52" s="32" t="s">
        <v>80</v>
      </c>
    </row>
    <row r="53" customFormat="false" ht="25.5" hidden="false" customHeight="true" outlineLevel="0" collapsed="false">
      <c r="B53" s="27" t="s">
        <v>193</v>
      </c>
      <c r="C53" s="28" t="s">
        <v>231</v>
      </c>
      <c r="D53" s="27" t="s">
        <v>232</v>
      </c>
      <c r="E53" s="28" t="s">
        <v>233</v>
      </c>
      <c r="F53" s="29" t="s">
        <v>197</v>
      </c>
      <c r="G53" s="30" t="n">
        <v>0</v>
      </c>
      <c r="H53" s="28" t="n">
        <v>5</v>
      </c>
      <c r="I53" s="28" t="s">
        <v>80</v>
      </c>
    </row>
    <row r="54" customFormat="false" ht="25.5" hidden="false" customHeight="true" outlineLevel="0" collapsed="false">
      <c r="B54" s="31" t="s">
        <v>193</v>
      </c>
      <c r="C54" s="32" t="s">
        <v>234</v>
      </c>
      <c r="D54" s="31" t="s">
        <v>235</v>
      </c>
      <c r="E54" s="32" t="s">
        <v>236</v>
      </c>
      <c r="F54" s="33" t="s">
        <v>197</v>
      </c>
      <c r="G54" s="34" t="n">
        <v>0</v>
      </c>
      <c r="H54" s="32" t="n">
        <v>5</v>
      </c>
      <c r="I54" s="32" t="s">
        <v>237</v>
      </c>
    </row>
    <row r="55" customFormat="false" ht="25.5" hidden="false" customHeight="true" outlineLevel="0" collapsed="false">
      <c r="B55" s="27" t="s">
        <v>193</v>
      </c>
      <c r="C55" s="28" t="s">
        <v>238</v>
      </c>
      <c r="D55" s="27" t="s">
        <v>235</v>
      </c>
      <c r="E55" s="28" t="s">
        <v>239</v>
      </c>
      <c r="F55" s="29" t="s">
        <v>197</v>
      </c>
      <c r="G55" s="30" t="n">
        <v>0</v>
      </c>
      <c r="H55" s="28" t="n">
        <v>10</v>
      </c>
      <c r="I55" s="28" t="s">
        <v>237</v>
      </c>
    </row>
    <row r="56" customFormat="false" ht="25.5" hidden="false" customHeight="true" outlineLevel="0" collapsed="false">
      <c r="B56" s="31" t="s">
        <v>193</v>
      </c>
      <c r="C56" s="32" t="s">
        <v>240</v>
      </c>
      <c r="D56" s="31" t="s">
        <v>241</v>
      </c>
      <c r="E56" s="32" t="s">
        <v>242</v>
      </c>
      <c r="F56" s="33" t="s">
        <v>197</v>
      </c>
      <c r="G56" s="34" t="n">
        <v>0</v>
      </c>
      <c r="H56" s="32" t="n">
        <v>5</v>
      </c>
      <c r="I56" s="32" t="s">
        <v>243</v>
      </c>
    </row>
    <row r="57" customFormat="false" ht="25.5" hidden="false" customHeight="true" outlineLevel="0" collapsed="false">
      <c r="B57" s="27" t="s">
        <v>193</v>
      </c>
      <c r="C57" s="28" t="s">
        <v>244</v>
      </c>
      <c r="D57" s="27" t="s">
        <v>245</v>
      </c>
      <c r="E57" s="28" t="s">
        <v>246</v>
      </c>
      <c r="F57" s="29" t="s">
        <v>247</v>
      </c>
      <c r="G57" s="30" t="n">
        <v>0</v>
      </c>
      <c r="H57" s="28" t="n">
        <v>5</v>
      </c>
      <c r="I57" s="28" t="s">
        <v>80</v>
      </c>
    </row>
    <row r="59" customFormat="false" ht="18" hidden="false" customHeight="true" outlineLevel="0" collapsed="false">
      <c r="A59" s="10" t="s">
        <v>16</v>
      </c>
      <c r="B59" s="10"/>
      <c r="C59" s="10"/>
      <c r="D59" s="10"/>
      <c r="E59" s="10"/>
      <c r="F59" s="10"/>
      <c r="G59" s="10"/>
      <c r="H59" s="10"/>
      <c r="I59" s="10"/>
    </row>
  </sheetData>
  <sheetProtection sheet="true" password="bbbc" objects="true" scenarios="true" autoFilter="false"/>
  <mergeCells count="5">
    <mergeCell ref="A1:I1"/>
    <mergeCell ref="A2:I2"/>
    <mergeCell ref="A3:I3"/>
    <mergeCell ref="A4:I4"/>
    <mergeCell ref="A59:I59"/>
  </mergeCell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LibreOffice/26.2.2.2$Linux_X86_64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2026-04-20T07:21:00Z</dcterms:created>
  <dc:creator>openpyxl</dc:creator>
  <dc:description/>
  <dc:language>en-US</dc:language>
  <cp:lastModifiedBy/>
  <dcterms:modified xsi:type="dcterms:W3CDTF">2026-04-20T07:21:00Z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